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429"/>
  <workbookPr filterPrivacy="1"/>
  <xr:revisionPtr revIDLastSave="0" documentId="13_ncr:1_{4735B06E-DE83-4D5B-ABEB-B1A9A898A7D5}" xr6:coauthVersionLast="47" xr6:coauthVersionMax="47" xr10:uidLastSave="{00000000-0000-0000-0000-000000000000}"/>
  <bookViews>
    <workbookView xWindow="-120" yWindow="-120" windowWidth="20730" windowHeight="11040" firstSheet="1" activeTab="1" xr2:uid="{00000000-000D-0000-FFFF-FFFF00000000}"/>
  </bookViews>
  <sheets>
    <sheet name="旧入力用" sheetId="4" state="hidden" r:id="rId1"/>
    <sheet name="水道事業会計収入" sheetId="6" r:id="rId2"/>
  </sheets>
  <definedNames>
    <definedName name="_xlnm._FilterDatabase" localSheetId="0" hidden="1">旧入力用!$A$3:$AO$7</definedName>
    <definedName name="_xlnm._FilterDatabase" localSheetId="1" hidden="1">水道事業会計収入!$B$3:$AS$4</definedName>
    <definedName name="_xlnm.Print_Area" localSheetId="0">旧入力用!$A$1:$AO$5</definedName>
    <definedName name="_xlnm.Print_Area" localSheetId="1">水道事業会計収入!$A$1:$AO$24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C22" i="6" l="1"/>
  <c r="S22" i="6"/>
  <c r="Q14" i="6"/>
  <c r="S20" i="6" l="1"/>
  <c r="S21" i="6"/>
  <c r="S18" i="6"/>
  <c r="S17" i="6"/>
  <c r="S15" i="6"/>
  <c r="S14" i="6"/>
  <c r="S13" i="6"/>
  <c r="S12" i="6"/>
  <c r="S10" i="6"/>
  <c r="S9" i="6"/>
  <c r="S8" i="6"/>
  <c r="S7" i="6"/>
  <c r="S6" i="6"/>
  <c r="AC19" i="6" l="1"/>
  <c r="AB19" i="6"/>
  <c r="AA19" i="6"/>
  <c r="Z19" i="6"/>
  <c r="Y19" i="6"/>
  <c r="X19" i="6"/>
  <c r="W19" i="6"/>
  <c r="V19" i="6"/>
  <c r="U19" i="6"/>
  <c r="T19" i="6"/>
  <c r="R19" i="6"/>
  <c r="P19" i="6"/>
  <c r="O19" i="6"/>
  <c r="N19" i="6"/>
  <c r="L19" i="6"/>
  <c r="K19" i="6"/>
  <c r="J19" i="6"/>
  <c r="J11" i="6"/>
  <c r="AL20" i="6"/>
  <c r="Q20" i="6"/>
  <c r="M20" i="6"/>
  <c r="Q23" i="6" l="1"/>
  <c r="Q21" i="6"/>
  <c r="Q18" i="6"/>
  <c r="Q17" i="6"/>
  <c r="Q15" i="6"/>
  <c r="Q13" i="6"/>
  <c r="Q12" i="6"/>
  <c r="Q10" i="6"/>
  <c r="Q9" i="6"/>
  <c r="Q8" i="6"/>
  <c r="Q7" i="6"/>
  <c r="Q6" i="6"/>
  <c r="P22" i="6"/>
  <c r="P5" i="6"/>
  <c r="N11" i="6"/>
  <c r="AD4" i="6"/>
  <c r="AE4" i="6"/>
  <c r="AF4" i="6"/>
  <c r="AG4" i="6"/>
  <c r="AH4" i="6"/>
  <c r="AI4" i="6"/>
  <c r="AJ4" i="6"/>
  <c r="AK4" i="6"/>
  <c r="J5" i="6"/>
  <c r="K5" i="6"/>
  <c r="L5" i="6"/>
  <c r="N5" i="6"/>
  <c r="O5" i="6"/>
  <c r="R5" i="6"/>
  <c r="T5" i="6"/>
  <c r="U5" i="6"/>
  <c r="V5" i="6"/>
  <c r="W5" i="6"/>
  <c r="X5" i="6"/>
  <c r="Y5" i="6"/>
  <c r="Z5" i="6"/>
  <c r="AA5" i="6"/>
  <c r="AB5" i="6"/>
  <c r="AC5" i="6"/>
  <c r="M6" i="6"/>
  <c r="AL6" i="6"/>
  <c r="M7" i="6"/>
  <c r="AL7" i="6"/>
  <c r="M8" i="6"/>
  <c r="AL8" i="6"/>
  <c r="M9" i="6"/>
  <c r="AL9" i="6"/>
  <c r="M10" i="6"/>
  <c r="AL10" i="6"/>
  <c r="K11" i="6"/>
  <c r="L11" i="6"/>
  <c r="O11" i="6"/>
  <c r="R11" i="6"/>
  <c r="T11" i="6"/>
  <c r="U11" i="6"/>
  <c r="V11" i="6"/>
  <c r="W11" i="6"/>
  <c r="X11" i="6"/>
  <c r="Y11" i="6"/>
  <c r="Z11" i="6"/>
  <c r="AA11" i="6"/>
  <c r="AB11" i="6"/>
  <c r="AC11" i="6"/>
  <c r="M12" i="6"/>
  <c r="AL12" i="6"/>
  <c r="M13" i="6"/>
  <c r="AL13" i="6"/>
  <c r="M14" i="6"/>
  <c r="AL14" i="6"/>
  <c r="M15" i="6"/>
  <c r="AL15" i="6"/>
  <c r="M16" i="6"/>
  <c r="AL16" i="6"/>
  <c r="M17" i="6"/>
  <c r="AL17" i="6"/>
  <c r="M18" i="6"/>
  <c r="AL18" i="6"/>
  <c r="AL19" i="6"/>
  <c r="M21" i="6"/>
  <c r="M19" i="6" s="1"/>
  <c r="S19" i="6"/>
  <c r="AL21" i="6"/>
  <c r="J22" i="6"/>
  <c r="K22" i="6"/>
  <c r="L22" i="6"/>
  <c r="N22" i="6"/>
  <c r="O22" i="6"/>
  <c r="AL22" i="6" s="1"/>
  <c r="R22" i="6"/>
  <c r="M23" i="6"/>
  <c r="M22" i="6" s="1"/>
  <c r="AL23" i="6"/>
  <c r="Q19" i="6" l="1"/>
  <c r="Q22" i="6"/>
  <c r="Q5" i="6"/>
  <c r="N4" i="6"/>
  <c r="N24" i="6" s="1"/>
  <c r="AL5" i="6"/>
  <c r="AL11" i="6"/>
  <c r="AA4" i="6"/>
  <c r="AA24" i="6" s="1"/>
  <c r="W4" i="6"/>
  <c r="W24" i="6" s="1"/>
  <c r="Z4" i="6"/>
  <c r="Z24" i="6" s="1"/>
  <c r="V4" i="6"/>
  <c r="V24" i="6" s="1"/>
  <c r="O4" i="6"/>
  <c r="O24" i="6" s="1"/>
  <c r="J4" i="6"/>
  <c r="J24" i="6" s="1"/>
  <c r="K4" i="6"/>
  <c r="K24" i="6" s="1"/>
  <c r="AC4" i="6"/>
  <c r="AC24" i="6" s="1"/>
  <c r="Y4" i="6"/>
  <c r="Y24" i="6" s="1"/>
  <c r="U4" i="6"/>
  <c r="U24" i="6" s="1"/>
  <c r="M11" i="6"/>
  <c r="M5" i="6"/>
  <c r="R4" i="6"/>
  <c r="R24" i="6" s="1"/>
  <c r="S5" i="6"/>
  <c r="AB4" i="6"/>
  <c r="AB24" i="6" s="1"/>
  <c r="X4" i="6"/>
  <c r="X24" i="6" s="1"/>
  <c r="T4" i="6"/>
  <c r="T24" i="6" s="1"/>
  <c r="L4" i="6"/>
  <c r="L24" i="6" s="1"/>
  <c r="AL4" i="6" l="1"/>
  <c r="AL24" i="6"/>
  <c r="M4" i="6"/>
  <c r="M24" i="6" s="1"/>
  <c r="AI6" i="4" l="1"/>
  <c r="AI7" i="4"/>
  <c r="AI8" i="4"/>
  <c r="AI9" i="4"/>
  <c r="AI10" i="4"/>
  <c r="AI11" i="4"/>
  <c r="AI12" i="4"/>
  <c r="AI13" i="4"/>
  <c r="AI14" i="4"/>
  <c r="AI15" i="4"/>
  <c r="AI16" i="4"/>
  <c r="AI17" i="4"/>
  <c r="AI18" i="4"/>
  <c r="AI19" i="4"/>
  <c r="AI20" i="4"/>
  <c r="AI21" i="4"/>
  <c r="AI22" i="4"/>
  <c r="AI23" i="4"/>
  <c r="AI24" i="4"/>
  <c r="AI25" i="4"/>
  <c r="AI26" i="4"/>
  <c r="AI27" i="4"/>
  <c r="AI28" i="4"/>
  <c r="AI29" i="4"/>
  <c r="AI30" i="4"/>
  <c r="AI31" i="4"/>
  <c r="AI32" i="4"/>
  <c r="AI5" i="4"/>
  <c r="AG32" i="4"/>
  <c r="AE32" i="4"/>
  <c r="AD32" i="4"/>
  <c r="AC32" i="4"/>
  <c r="T32" i="4"/>
  <c r="S32" i="4"/>
  <c r="R32" i="4"/>
  <c r="AG31" i="4"/>
  <c r="AE31" i="4"/>
  <c r="AD31" i="4"/>
  <c r="AC31" i="4"/>
  <c r="T31" i="4"/>
  <c r="S31" i="4"/>
  <c r="R31" i="4"/>
  <c r="AG30" i="4"/>
  <c r="AE30" i="4"/>
  <c r="AD30" i="4"/>
  <c r="AC30" i="4"/>
  <c r="T30" i="4"/>
  <c r="S30" i="4"/>
  <c r="R30" i="4"/>
  <c r="AG29" i="4"/>
  <c r="AE29" i="4"/>
  <c r="AD29" i="4"/>
  <c r="AC29" i="4"/>
  <c r="T29" i="4"/>
  <c r="S29" i="4"/>
  <c r="R29" i="4"/>
  <c r="AG28" i="4"/>
  <c r="AE28" i="4"/>
  <c r="AD28" i="4"/>
  <c r="AC28" i="4"/>
  <c r="T28" i="4"/>
  <c r="S28" i="4"/>
  <c r="R28" i="4"/>
  <c r="AG27" i="4"/>
  <c r="AE27" i="4"/>
  <c r="AD27" i="4"/>
  <c r="AC27" i="4"/>
  <c r="T27" i="4"/>
  <c r="S27" i="4"/>
  <c r="R27" i="4"/>
  <c r="AG26" i="4"/>
  <c r="AE26" i="4"/>
  <c r="AD26" i="4"/>
  <c r="AC26" i="4"/>
  <c r="T26" i="4"/>
  <c r="S26" i="4"/>
  <c r="R26" i="4"/>
  <c r="AG25" i="4"/>
  <c r="AE25" i="4"/>
  <c r="AD25" i="4"/>
  <c r="AC25" i="4"/>
  <c r="T25" i="4"/>
  <c r="S25" i="4"/>
  <c r="R25" i="4"/>
  <c r="AG24" i="4"/>
  <c r="AE24" i="4"/>
  <c r="AD24" i="4"/>
  <c r="AC24" i="4"/>
  <c r="T24" i="4"/>
  <c r="S24" i="4"/>
  <c r="R24" i="4"/>
  <c r="AG23" i="4"/>
  <c r="AE23" i="4"/>
  <c r="AD23" i="4"/>
  <c r="AC23" i="4"/>
  <c r="T23" i="4"/>
  <c r="S23" i="4"/>
  <c r="R23" i="4"/>
  <c r="AG22" i="4"/>
  <c r="AE22" i="4"/>
  <c r="AD22" i="4"/>
  <c r="AC22" i="4"/>
  <c r="T22" i="4"/>
  <c r="S22" i="4"/>
  <c r="R22" i="4"/>
  <c r="AG21" i="4"/>
  <c r="AE21" i="4"/>
  <c r="AD21" i="4"/>
  <c r="AC21" i="4"/>
  <c r="T21" i="4"/>
  <c r="S21" i="4"/>
  <c r="R21" i="4"/>
  <c r="AG20" i="4"/>
  <c r="AE20" i="4"/>
  <c r="AD20" i="4"/>
  <c r="AC20" i="4"/>
  <c r="T20" i="4"/>
  <c r="S20" i="4"/>
  <c r="R20" i="4"/>
  <c r="AG19" i="4"/>
  <c r="AE19" i="4"/>
  <c r="AD19" i="4"/>
  <c r="AC19" i="4"/>
  <c r="T19" i="4"/>
  <c r="S19" i="4"/>
  <c r="R19" i="4"/>
  <c r="AG18" i="4"/>
  <c r="AE18" i="4"/>
  <c r="AD18" i="4"/>
  <c r="AC18" i="4"/>
  <c r="T18" i="4"/>
  <c r="S18" i="4"/>
  <c r="R18" i="4"/>
  <c r="AG17" i="4"/>
  <c r="AE17" i="4"/>
  <c r="AD17" i="4"/>
  <c r="AC17" i="4"/>
  <c r="T17" i="4"/>
  <c r="S17" i="4"/>
  <c r="R17" i="4"/>
  <c r="AG16" i="4"/>
  <c r="AE16" i="4"/>
  <c r="AD16" i="4"/>
  <c r="AC16" i="4"/>
  <c r="T16" i="4"/>
  <c r="S16" i="4"/>
  <c r="R16" i="4"/>
  <c r="AG15" i="4"/>
  <c r="AE15" i="4"/>
  <c r="AD15" i="4"/>
  <c r="AC15" i="4"/>
  <c r="T15" i="4"/>
  <c r="S15" i="4"/>
  <c r="R15" i="4"/>
  <c r="AG14" i="4"/>
  <c r="AE14" i="4"/>
  <c r="AD14" i="4"/>
  <c r="AC14" i="4"/>
  <c r="T14" i="4"/>
  <c r="S14" i="4"/>
  <c r="R14" i="4"/>
  <c r="AG13" i="4"/>
  <c r="AE13" i="4"/>
  <c r="AD13" i="4"/>
  <c r="AC13" i="4"/>
  <c r="T13" i="4"/>
  <c r="S13" i="4"/>
  <c r="R13" i="4"/>
  <c r="AG12" i="4"/>
  <c r="AE12" i="4"/>
  <c r="AD12" i="4"/>
  <c r="AC12" i="4"/>
  <c r="T12" i="4"/>
  <c r="S12" i="4"/>
  <c r="R12" i="4"/>
  <c r="AG11" i="4"/>
  <c r="AE11" i="4"/>
  <c r="AD11" i="4"/>
  <c r="AC11" i="4"/>
  <c r="T11" i="4"/>
  <c r="S11" i="4"/>
  <c r="R11" i="4"/>
  <c r="AG10" i="4"/>
  <c r="AE10" i="4"/>
  <c r="AD10" i="4"/>
  <c r="AC10" i="4"/>
  <c r="T10" i="4"/>
  <c r="S10" i="4"/>
  <c r="R10" i="4"/>
  <c r="AG9" i="4"/>
  <c r="AE9" i="4"/>
  <c r="AD9" i="4"/>
  <c r="AC9" i="4"/>
  <c r="T9" i="4"/>
  <c r="AH9" i="4" s="1"/>
  <c r="S9" i="4"/>
  <c r="R9" i="4"/>
  <c r="AG8" i="4"/>
  <c r="AE8" i="4"/>
  <c r="AD8" i="4"/>
  <c r="AC8" i="4"/>
  <c r="T8" i="4"/>
  <c r="AH8" i="4" s="1"/>
  <c r="S8" i="4"/>
  <c r="R8" i="4"/>
  <c r="AG7" i="4"/>
  <c r="AE7" i="4"/>
  <c r="AD7" i="4"/>
  <c r="AC7" i="4"/>
  <c r="T7" i="4"/>
  <c r="AH7" i="4" s="1"/>
  <c r="S7" i="4"/>
  <c r="R7" i="4"/>
  <c r="AG6" i="4"/>
  <c r="AE6" i="4"/>
  <c r="AD6" i="4"/>
  <c r="AC6" i="4"/>
  <c r="T6" i="4"/>
  <c r="AH6" i="4" s="1"/>
  <c r="S6" i="4"/>
  <c r="R6" i="4"/>
  <c r="AI4" i="4"/>
  <c r="S16" i="6" l="1"/>
  <c r="S11" i="6" s="1"/>
  <c r="S4" i="6" s="1"/>
  <c r="S24" i="6" s="1"/>
  <c r="P11" i="6"/>
  <c r="Q11" i="6" s="1"/>
  <c r="Q16" i="6"/>
  <c r="P4" i="6" l="1"/>
  <c r="P24" i="6" s="1"/>
  <c r="Q24" i="6" s="1"/>
  <c r="Q4" i="6" l="1"/>
</calcChain>
</file>

<file path=xl/sharedStrings.xml><?xml version="1.0" encoding="utf-8"?>
<sst xmlns="http://schemas.openxmlformats.org/spreadsheetml/2006/main" count="514" uniqueCount="170">
  <si>
    <t>12</t>
  </si>
  <si>
    <t/>
  </si>
  <si>
    <t>分担金及び負担金</t>
  </si>
  <si>
    <t>01</t>
  </si>
  <si>
    <t>04</t>
  </si>
  <si>
    <t>道路等改修費負担金</t>
  </si>
  <si>
    <t>001</t>
  </si>
  <si>
    <t>まちづくり課</t>
  </si>
  <si>
    <t>13</t>
  </si>
  <si>
    <t>使用料及び手数料</t>
  </si>
  <si>
    <t>05</t>
  </si>
  <si>
    <t>道路占用料</t>
  </si>
  <si>
    <t>03</t>
  </si>
  <si>
    <t>コミュニティバス使用料</t>
  </si>
  <si>
    <t>02</t>
  </si>
  <si>
    <t>屋外広告物許可申請手数料</t>
  </si>
  <si>
    <t>14</t>
  </si>
  <si>
    <t>国庫支出金</t>
  </si>
  <si>
    <t>社会資本整備総合交付金</t>
  </si>
  <si>
    <t>003</t>
  </si>
  <si>
    <t>社会資本整備総合交付金（住宅分）</t>
  </si>
  <si>
    <t>005</t>
  </si>
  <si>
    <t>道路メンテナンス事業補助金</t>
  </si>
  <si>
    <t>15</t>
  </si>
  <si>
    <t>県支出金</t>
  </si>
  <si>
    <t>跨線橋業務委託負担金</t>
  </si>
  <si>
    <t>地籍調査事業費補助金</t>
  </si>
  <si>
    <t>都市計画基礎調査交付金</t>
  </si>
  <si>
    <t>港湾指定管理料</t>
  </si>
  <si>
    <t>002</t>
  </si>
  <si>
    <t>港湾指定管理料（原油価格高騰に伴う追加分）</t>
  </si>
  <si>
    <t>18</t>
  </si>
  <si>
    <t>繰入金</t>
  </si>
  <si>
    <t>下水道事業特別会計繰入金</t>
  </si>
  <si>
    <t>20</t>
  </si>
  <si>
    <t>諸収入</t>
  </si>
  <si>
    <t>管内図等売上代金</t>
  </si>
  <si>
    <t>006</t>
  </si>
  <si>
    <t>道路占用路面復旧事務費</t>
  </si>
  <si>
    <t>015</t>
  </si>
  <si>
    <t>筍売上代金</t>
  </si>
  <si>
    <t>022</t>
  </si>
  <si>
    <t>町道幅員等証明手数料</t>
  </si>
  <si>
    <t>042</t>
  </si>
  <si>
    <t>荒井城址公園自動販売機電気料</t>
  </si>
  <si>
    <t>043</t>
  </si>
  <si>
    <t>荒井城址公園自動販売機管理手数料</t>
  </si>
  <si>
    <t>050</t>
  </si>
  <si>
    <t>荒井城址公園管理棟電気料等</t>
  </si>
  <si>
    <t>080</t>
  </si>
  <si>
    <t>全国町村会総合賠償保険金</t>
  </si>
  <si>
    <t>085</t>
  </si>
  <si>
    <t>クラウドファンディング寄附金(美の基準映像制作事業）</t>
  </si>
  <si>
    <t>合　　　計</t>
  </si>
  <si>
    <t>令和５年度　決算概要資料</t>
    <rPh sb="0" eb="2">
      <t>レイワ</t>
    </rPh>
    <rPh sb="3" eb="5">
      <t>ネンド</t>
    </rPh>
    <rPh sb="6" eb="8">
      <t>ケッサン</t>
    </rPh>
    <rPh sb="8" eb="10">
      <t>ガイヨウ</t>
    </rPh>
    <rPh sb="10" eb="12">
      <t>シリョウ</t>
    </rPh>
    <phoneticPr fontId="2"/>
  </si>
  <si>
    <t>一般会計</t>
    <phoneticPr fontId="2"/>
  </si>
  <si>
    <t>款</t>
    <rPh sb="0" eb="1">
      <t>カン</t>
    </rPh>
    <phoneticPr fontId="3"/>
  </si>
  <si>
    <t>項</t>
    <phoneticPr fontId="2"/>
  </si>
  <si>
    <t>目</t>
    <phoneticPr fontId="2"/>
  </si>
  <si>
    <t>節</t>
    <rPh sb="0" eb="1">
      <t>セツ</t>
    </rPh>
    <phoneticPr fontId="2"/>
  </si>
  <si>
    <t>細節</t>
    <rPh sb="0" eb="2">
      <t>サイセツ</t>
    </rPh>
    <phoneticPr fontId="2"/>
  </si>
  <si>
    <t>名称</t>
    <rPh sb="0" eb="2">
      <t>メイショウ</t>
    </rPh>
    <phoneticPr fontId="2"/>
  </si>
  <si>
    <t>R5所属</t>
    <rPh sb="2" eb="3">
      <t>ショ</t>
    </rPh>
    <rPh sb="3" eb="4">
      <t>ゾク</t>
    </rPh>
    <phoneticPr fontId="3"/>
  </si>
  <si>
    <t>R6所属</t>
    <rPh sb="2" eb="3">
      <t>ショ</t>
    </rPh>
    <rPh sb="3" eb="4">
      <t>ゾク</t>
    </rPh>
    <phoneticPr fontId="3"/>
  </si>
  <si>
    <t>R5当初予算額</t>
    <rPh sb="2" eb="4">
      <t>トウショ</t>
    </rPh>
    <rPh sb="4" eb="6">
      <t>ヨサン</t>
    </rPh>
    <rPh sb="6" eb="7">
      <t>ガク</t>
    </rPh>
    <phoneticPr fontId="3"/>
  </si>
  <si>
    <t>R5補正予算額</t>
    <rPh sb="2" eb="4">
      <t>ホセイ</t>
    </rPh>
    <rPh sb="4" eb="6">
      <t>ヨサン</t>
    </rPh>
    <rPh sb="6" eb="7">
      <t>ガク</t>
    </rPh>
    <phoneticPr fontId="3"/>
  </si>
  <si>
    <t>R5継続費及び
繰越事業費
繰越額</t>
    <phoneticPr fontId="3"/>
  </si>
  <si>
    <t>R5計</t>
    <rPh sb="2" eb="3">
      <t>ケイ</t>
    </rPh>
    <phoneticPr fontId="3"/>
  </si>
  <si>
    <t>①事業概要</t>
    <rPh sb="1" eb="3">
      <t>ジギョウ</t>
    </rPh>
    <rPh sb="3" eb="5">
      <t>ガイヨウ</t>
    </rPh>
    <phoneticPr fontId="2"/>
  </si>
  <si>
    <t>Output
指標名</t>
    <rPh sb="7" eb="10">
      <t>シヒョウメイ</t>
    </rPh>
    <phoneticPr fontId="2"/>
  </si>
  <si>
    <t>Output
予測</t>
    <rPh sb="7" eb="9">
      <t>ヨソク</t>
    </rPh>
    <phoneticPr fontId="2"/>
  </si>
  <si>
    <t>Output
実績</t>
    <rPh sb="7" eb="9">
      <t>ジッセキ</t>
    </rPh>
    <phoneticPr fontId="2"/>
  </si>
  <si>
    <t>Output
単位</t>
    <rPh sb="7" eb="9">
      <t>タンイ</t>
    </rPh>
    <phoneticPr fontId="2"/>
  </si>
  <si>
    <t>06</t>
  </si>
  <si>
    <t>調定額</t>
    <rPh sb="0" eb="3">
      <t>チョウテイガク</t>
    </rPh>
    <phoneticPr fontId="2"/>
  </si>
  <si>
    <t>R5収入済額</t>
    <phoneticPr fontId="3"/>
  </si>
  <si>
    <t>R5不納欠損額</t>
    <phoneticPr fontId="2"/>
  </si>
  <si>
    <t>R5収入未済額</t>
    <phoneticPr fontId="2"/>
  </si>
  <si>
    <t>R5予算現額と
収入済額
との比較</t>
    <phoneticPr fontId="2"/>
  </si>
  <si>
    <t>R5収入歩合(%)
予算比</t>
    <phoneticPr fontId="2"/>
  </si>
  <si>
    <t>R5収入歩合(%)
調定比</t>
    <phoneticPr fontId="2"/>
  </si>
  <si>
    <t>R5収入済額
の構成比
    (%)</t>
    <phoneticPr fontId="2"/>
  </si>
  <si>
    <t>R4当初予算額</t>
    <phoneticPr fontId="2"/>
  </si>
  <si>
    <t>R4補正予算額</t>
    <phoneticPr fontId="2"/>
  </si>
  <si>
    <t>R4継続費及び
繰越事業費
繰越額</t>
    <phoneticPr fontId="2"/>
  </si>
  <si>
    <t>R4計</t>
    <rPh sb="2" eb="3">
      <t>ケイ</t>
    </rPh>
    <phoneticPr fontId="2"/>
  </si>
  <si>
    <t>R4調定額</t>
    <rPh sb="2" eb="5">
      <t>チョウテイガク</t>
    </rPh>
    <phoneticPr fontId="2"/>
  </si>
  <si>
    <t>R4収入済額</t>
    <phoneticPr fontId="3"/>
  </si>
  <si>
    <t>R4不納欠損額</t>
    <phoneticPr fontId="2"/>
  </si>
  <si>
    <t>R4収入未済額</t>
    <phoneticPr fontId="2"/>
  </si>
  <si>
    <t>R4収入歩合(%)
予算比</t>
    <phoneticPr fontId="2"/>
  </si>
  <si>
    <t>R4収入歩合(%)
調定比</t>
    <phoneticPr fontId="2"/>
  </si>
  <si>
    <t>R4収入済額
の構成比
    (%)</t>
    <phoneticPr fontId="2"/>
  </si>
  <si>
    <t>R4収入済額
（比較）</t>
    <rPh sb="8" eb="10">
      <t>ヒカク</t>
    </rPh>
    <phoneticPr fontId="2"/>
  </si>
  <si>
    <t>増減率(%)
（比較）</t>
    <rPh sb="8" eb="10">
      <t>ヒカク</t>
    </rPh>
    <phoneticPr fontId="2"/>
  </si>
  <si>
    <t>構成比
(ﾎﾟｲﾝﾄ)
（比較）</t>
    <rPh sb="13" eb="15">
      <t>ヒカク</t>
    </rPh>
    <phoneticPr fontId="2"/>
  </si>
  <si>
    <t>収入済額の差額
（R5-R4）</t>
    <phoneticPr fontId="2"/>
  </si>
  <si>
    <t>②R4収入済額との比較</t>
    <rPh sb="3" eb="5">
      <t>シュウニュウ</t>
    </rPh>
    <rPh sb="5" eb="6">
      <t>ズ</t>
    </rPh>
    <rPh sb="6" eb="7">
      <t>ガク</t>
    </rPh>
    <rPh sb="9" eb="11">
      <t>ヒカク</t>
    </rPh>
    <phoneticPr fontId="2"/>
  </si>
  <si>
    <t>②収入未済の理由</t>
    <rPh sb="1" eb="3">
      <t>シュウニュウ</t>
    </rPh>
    <rPh sb="3" eb="5">
      <t>ミサイ</t>
    </rPh>
    <rPh sb="6" eb="8">
      <t>リユウ</t>
    </rPh>
    <phoneticPr fontId="2"/>
  </si>
  <si>
    <t>水道事業会計</t>
    <rPh sb="0" eb="4">
      <t>スイドウジギョウ</t>
    </rPh>
    <rPh sb="4" eb="6">
      <t>カイケイ</t>
    </rPh>
    <phoneticPr fontId="2"/>
  </si>
  <si>
    <t>上下水道課</t>
    <phoneticPr fontId="2"/>
  </si>
  <si>
    <t>01</t>
    <phoneticPr fontId="2"/>
  </si>
  <si>
    <t>水道事業収益</t>
    <rPh sb="0" eb="6">
      <t>スイドウジギョウシュウエキ</t>
    </rPh>
    <phoneticPr fontId="2"/>
  </si>
  <si>
    <t>水道使用料</t>
    <rPh sb="0" eb="2">
      <t>スイドウ</t>
    </rPh>
    <rPh sb="2" eb="5">
      <t>シヨウリョウ</t>
    </rPh>
    <phoneticPr fontId="2"/>
  </si>
  <si>
    <t>新設工事収益</t>
    <rPh sb="0" eb="4">
      <t>シンセツコウジ</t>
    </rPh>
    <rPh sb="4" eb="6">
      <t>シュウエキ</t>
    </rPh>
    <phoneticPr fontId="2"/>
  </si>
  <si>
    <t>修繕工事収益</t>
    <rPh sb="0" eb="6">
      <t>シュウゼンコウジシュウエキ</t>
    </rPh>
    <phoneticPr fontId="2"/>
  </si>
  <si>
    <t>材料売却収益</t>
    <rPh sb="0" eb="2">
      <t>ザイリョウ</t>
    </rPh>
    <rPh sb="2" eb="4">
      <t>バイキャク</t>
    </rPh>
    <rPh sb="4" eb="6">
      <t>シュウエキ</t>
    </rPh>
    <phoneticPr fontId="2"/>
  </si>
  <si>
    <t>手数料</t>
    <rPh sb="0" eb="3">
      <t>テスウリョウ</t>
    </rPh>
    <phoneticPr fontId="2"/>
  </si>
  <si>
    <t>預金利子</t>
    <rPh sb="0" eb="4">
      <t>ヨキンリシ</t>
    </rPh>
    <phoneticPr fontId="2"/>
  </si>
  <si>
    <t>水道利用加入金</t>
    <rPh sb="0" eb="4">
      <t>スイドウリヨウ</t>
    </rPh>
    <rPh sb="4" eb="7">
      <t>カニュウキン</t>
    </rPh>
    <phoneticPr fontId="2"/>
  </si>
  <si>
    <t>不用品売却益</t>
    <rPh sb="0" eb="3">
      <t>フヨウヒン</t>
    </rPh>
    <rPh sb="3" eb="6">
      <t>バイキャクエキ</t>
    </rPh>
    <phoneticPr fontId="2"/>
  </si>
  <si>
    <t>雑収益</t>
    <rPh sb="0" eb="3">
      <t>ザツシュウエキ</t>
    </rPh>
    <phoneticPr fontId="2"/>
  </si>
  <si>
    <t>長期前受金戻入</t>
    <rPh sb="0" eb="5">
      <t>チョウキマエウケキン</t>
    </rPh>
    <rPh sb="5" eb="7">
      <t>モドシイレ</t>
    </rPh>
    <phoneticPr fontId="2"/>
  </si>
  <si>
    <t>一般会計補助金</t>
    <rPh sb="0" eb="4">
      <t>イッパンカイケイ</t>
    </rPh>
    <rPh sb="4" eb="7">
      <t>ホジョキン</t>
    </rPh>
    <phoneticPr fontId="2"/>
  </si>
  <si>
    <t>資本的収入</t>
    <rPh sb="0" eb="5">
      <t>シホンテキシュウニュウ</t>
    </rPh>
    <phoneticPr fontId="2"/>
  </si>
  <si>
    <t>企業債</t>
    <rPh sb="0" eb="3">
      <t>キギョウサイ</t>
    </rPh>
    <phoneticPr fontId="2"/>
  </si>
  <si>
    <t>他会計負担金</t>
    <rPh sb="0" eb="3">
      <t>タカイケイ</t>
    </rPh>
    <rPh sb="3" eb="5">
      <t>フタン</t>
    </rPh>
    <phoneticPr fontId="2"/>
  </si>
  <si>
    <t>過年度損益修正益</t>
    <rPh sb="0" eb="5">
      <t>カネンドソンエキ</t>
    </rPh>
    <rPh sb="5" eb="8">
      <t>シュウセイエキ</t>
    </rPh>
    <phoneticPr fontId="2"/>
  </si>
  <si>
    <t>その他特別利益</t>
    <rPh sb="2" eb="3">
      <t>タ</t>
    </rPh>
    <rPh sb="3" eb="7">
      <t>トクベツリエキ</t>
    </rPh>
    <phoneticPr fontId="2"/>
  </si>
  <si>
    <t>水道使用料金</t>
    <rPh sb="0" eb="4">
      <t>スイドウシヨウ</t>
    </rPh>
    <rPh sb="4" eb="6">
      <t>リョウキン</t>
    </rPh>
    <phoneticPr fontId="2"/>
  </si>
  <si>
    <t>給水装置の修繕等に使用する器具や材料の売却料金</t>
    <rPh sb="0" eb="2">
      <t>キュウスイ</t>
    </rPh>
    <rPh sb="2" eb="4">
      <t>ソウチ</t>
    </rPh>
    <rPh sb="5" eb="7">
      <t>シュウゼン</t>
    </rPh>
    <rPh sb="7" eb="8">
      <t>トウ</t>
    </rPh>
    <rPh sb="9" eb="11">
      <t>シヨウ</t>
    </rPh>
    <rPh sb="13" eb="15">
      <t>キグ</t>
    </rPh>
    <rPh sb="16" eb="18">
      <t>ザイリョウ</t>
    </rPh>
    <rPh sb="19" eb="23">
      <t>バイキャクリョウキン</t>
    </rPh>
    <phoneticPr fontId="2"/>
  </si>
  <si>
    <t>給水装置の新設・改造に係る器具や材料の売却料金</t>
    <rPh sb="0" eb="2">
      <t>キュウスイ</t>
    </rPh>
    <rPh sb="2" eb="4">
      <t>ソウチ</t>
    </rPh>
    <rPh sb="5" eb="7">
      <t>シンセツ</t>
    </rPh>
    <rPh sb="8" eb="10">
      <t>カイゾウ</t>
    </rPh>
    <rPh sb="11" eb="12">
      <t>カカ</t>
    </rPh>
    <rPh sb="13" eb="15">
      <t>キグ</t>
    </rPh>
    <rPh sb="16" eb="18">
      <t>ザイリョウ</t>
    </rPh>
    <rPh sb="19" eb="21">
      <t>バイキャク</t>
    </rPh>
    <rPh sb="21" eb="23">
      <t>リョウキン</t>
    </rPh>
    <phoneticPr fontId="2"/>
  </si>
  <si>
    <t>給水装置の修繕に係る器具や材料の売却料金</t>
    <rPh sb="0" eb="2">
      <t>キュウスイ</t>
    </rPh>
    <rPh sb="2" eb="4">
      <t>ソウチ</t>
    </rPh>
    <rPh sb="5" eb="7">
      <t>シュウゼン</t>
    </rPh>
    <rPh sb="8" eb="9">
      <t>カカ</t>
    </rPh>
    <phoneticPr fontId="2"/>
  </si>
  <si>
    <t>普通預金利子</t>
    <rPh sb="0" eb="6">
      <t>フツウヨキンリシ</t>
    </rPh>
    <phoneticPr fontId="2"/>
  </si>
  <si>
    <t>新規給水に伴う水道利用加入金</t>
    <rPh sb="0" eb="2">
      <t>シンキ</t>
    </rPh>
    <rPh sb="2" eb="4">
      <t>キュウスイ</t>
    </rPh>
    <rPh sb="5" eb="6">
      <t>トモナ</t>
    </rPh>
    <rPh sb="7" eb="9">
      <t>スイドウ</t>
    </rPh>
    <rPh sb="9" eb="11">
      <t>リヨウ</t>
    </rPh>
    <rPh sb="11" eb="13">
      <t>カニュウ</t>
    </rPh>
    <rPh sb="13" eb="14">
      <t>キン</t>
    </rPh>
    <phoneticPr fontId="2"/>
  </si>
  <si>
    <t>不要物品の売却に伴う収益</t>
    <rPh sb="0" eb="4">
      <t>フヨウブッピン</t>
    </rPh>
    <rPh sb="5" eb="7">
      <t>バイキャク</t>
    </rPh>
    <rPh sb="8" eb="9">
      <t>トモナ</t>
    </rPh>
    <rPh sb="10" eb="12">
      <t>シュウエキ</t>
    </rPh>
    <phoneticPr fontId="2"/>
  </si>
  <si>
    <t>償却資産の取得等に充てた補助金等の減価償却見合い分を収益化する</t>
    <rPh sb="0" eb="4">
      <t>ショウキャクシサン</t>
    </rPh>
    <rPh sb="5" eb="7">
      <t>シュトク</t>
    </rPh>
    <rPh sb="7" eb="8">
      <t>トウ</t>
    </rPh>
    <rPh sb="9" eb="10">
      <t>ア</t>
    </rPh>
    <rPh sb="12" eb="16">
      <t>ホジョキントウ</t>
    </rPh>
    <rPh sb="17" eb="23">
      <t>ゲンカショウキャクミア</t>
    </rPh>
    <rPh sb="24" eb="25">
      <t>ブン</t>
    </rPh>
    <rPh sb="26" eb="29">
      <t>シュウエキカ</t>
    </rPh>
    <phoneticPr fontId="2"/>
  </si>
  <si>
    <t>01</t>
    <phoneticPr fontId="2"/>
  </si>
  <si>
    <t>営業収益</t>
    <rPh sb="0" eb="2">
      <t>エイギョウ</t>
    </rPh>
    <rPh sb="2" eb="4">
      <t>シュウエキ</t>
    </rPh>
    <phoneticPr fontId="2"/>
  </si>
  <si>
    <t>02</t>
    <phoneticPr fontId="2"/>
  </si>
  <si>
    <t>営業外収益</t>
    <rPh sb="0" eb="5">
      <t>エイギョウガイシュウエキ</t>
    </rPh>
    <phoneticPr fontId="2"/>
  </si>
  <si>
    <t>特別利益</t>
    <rPh sb="0" eb="4">
      <t>トクベツリエキ</t>
    </rPh>
    <phoneticPr fontId="2"/>
  </si>
  <si>
    <t>03</t>
    <phoneticPr fontId="2"/>
  </si>
  <si>
    <t>納期限内に納入されなかった料金があるため</t>
    <rPh sb="0" eb="3">
      <t>ノウキゲン</t>
    </rPh>
    <rPh sb="3" eb="4">
      <t>ナイ</t>
    </rPh>
    <rPh sb="5" eb="7">
      <t>ノウニュウ</t>
    </rPh>
    <rPh sb="13" eb="15">
      <t>リョウキン</t>
    </rPh>
    <phoneticPr fontId="2"/>
  </si>
  <si>
    <t>建設改良事業の財源に充当する企業債収入</t>
    <phoneticPr fontId="2"/>
  </si>
  <si>
    <t>給水申請の設計審査・完成検査、事業者指定に係る手数料</t>
    <rPh sb="0" eb="4">
      <t>キュウスイシンセイ</t>
    </rPh>
    <rPh sb="5" eb="7">
      <t>セッケイ</t>
    </rPh>
    <rPh sb="7" eb="9">
      <t>シンサ</t>
    </rPh>
    <rPh sb="10" eb="12">
      <t>カンセイ</t>
    </rPh>
    <rPh sb="12" eb="14">
      <t>ケンサ</t>
    </rPh>
    <rPh sb="15" eb="18">
      <t>ジギョウシャ</t>
    </rPh>
    <rPh sb="16" eb="17">
      <t>コウジ</t>
    </rPh>
    <rPh sb="18" eb="20">
      <t>シテイ</t>
    </rPh>
    <rPh sb="21" eb="22">
      <t>カカ</t>
    </rPh>
    <rPh sb="23" eb="26">
      <t>テスウリョウ</t>
    </rPh>
    <phoneticPr fontId="2"/>
  </si>
  <si>
    <t>国の交付金を用いた水道料金臨時減免に係る補てん分</t>
    <rPh sb="0" eb="1">
      <t>クニ</t>
    </rPh>
    <rPh sb="2" eb="5">
      <t>コウフキン</t>
    </rPh>
    <rPh sb="6" eb="7">
      <t>モチ</t>
    </rPh>
    <rPh sb="9" eb="11">
      <t>スイドウ</t>
    </rPh>
    <rPh sb="11" eb="13">
      <t>リョウキン</t>
    </rPh>
    <rPh sb="13" eb="15">
      <t>リンジ</t>
    </rPh>
    <rPh sb="15" eb="17">
      <t>ゲンメン</t>
    </rPh>
    <rPh sb="18" eb="19">
      <t>カカ</t>
    </rPh>
    <rPh sb="20" eb="21">
      <t>ホ</t>
    </rPh>
    <rPh sb="23" eb="24">
      <t>ブン</t>
    </rPh>
    <phoneticPr fontId="2"/>
  </si>
  <si>
    <t>他会計（下水道事業会計）からの負担金（職員人件費相当分）</t>
    <rPh sb="0" eb="3">
      <t>タカイケイ</t>
    </rPh>
    <rPh sb="4" eb="7">
      <t>ゲスイドウ</t>
    </rPh>
    <rPh sb="7" eb="9">
      <t>ジギョウ</t>
    </rPh>
    <rPh sb="9" eb="11">
      <t>カイケイ</t>
    </rPh>
    <rPh sb="15" eb="18">
      <t>フタンキン</t>
    </rPh>
    <rPh sb="19" eb="21">
      <t>ショクイン</t>
    </rPh>
    <rPh sb="21" eb="24">
      <t>ジンケンヒ</t>
    </rPh>
    <rPh sb="24" eb="27">
      <t>ソウトウブン</t>
    </rPh>
    <phoneticPr fontId="2"/>
  </si>
  <si>
    <t>実績なし</t>
    <rPh sb="0" eb="2">
      <t>ジッセキ</t>
    </rPh>
    <phoneticPr fontId="2"/>
  </si>
  <si>
    <t>2024所属</t>
    <rPh sb="4" eb="5">
      <t>ショ</t>
    </rPh>
    <rPh sb="5" eb="6">
      <t>ゾク</t>
    </rPh>
    <phoneticPr fontId="3"/>
  </si>
  <si>
    <t>2025所属</t>
    <rPh sb="4" eb="5">
      <t>ショ</t>
    </rPh>
    <rPh sb="5" eb="6">
      <t>ゾク</t>
    </rPh>
    <phoneticPr fontId="3"/>
  </si>
  <si>
    <t>令和７年度</t>
    <rPh sb="0" eb="2">
      <t>レイワ</t>
    </rPh>
    <rPh sb="3" eb="5">
      <t>ネンド</t>
    </rPh>
    <phoneticPr fontId="3"/>
  </si>
  <si>
    <t>2025当初予算額</t>
    <rPh sb="4" eb="6">
      <t>トウショ</t>
    </rPh>
    <rPh sb="6" eb="8">
      <t>ヨサン</t>
    </rPh>
    <rPh sb="8" eb="9">
      <t>ガク</t>
    </rPh>
    <phoneticPr fontId="3"/>
  </si>
  <si>
    <t>2025
補正予算額</t>
    <rPh sb="5" eb="7">
      <t>ホセイ</t>
    </rPh>
    <rPh sb="7" eb="9">
      <t>ヨサン</t>
    </rPh>
    <rPh sb="9" eb="10">
      <t>ガク</t>
    </rPh>
    <phoneticPr fontId="3"/>
  </si>
  <si>
    <t>2025計</t>
    <rPh sb="4" eb="5">
      <t>ケイ</t>
    </rPh>
    <phoneticPr fontId="3"/>
  </si>
  <si>
    <t>2024調定額</t>
    <rPh sb="4" eb="6">
      <t>チョウテイ</t>
    </rPh>
    <phoneticPr fontId="3"/>
  </si>
  <si>
    <t>2025不納欠損額</t>
    <phoneticPr fontId="3"/>
  </si>
  <si>
    <t>2025調定額</t>
    <rPh sb="4" eb="6">
      <t>チョウテイ</t>
    </rPh>
    <phoneticPr fontId="3"/>
  </si>
  <si>
    <t>調定額額の差額
（2025-2024）</t>
    <rPh sb="0" eb="3">
      <t>チョウテイガク</t>
    </rPh>
    <phoneticPr fontId="2"/>
  </si>
  <si>
    <t>都市基盤課</t>
  </si>
  <si>
    <t>収納率等</t>
    <rPh sb="0" eb="4">
      <t>シュウノウリツトウ</t>
    </rPh>
    <phoneticPr fontId="3"/>
  </si>
  <si>
    <t>2025収入済額</t>
    <rPh sb="4" eb="7">
      <t>シュウニュウスミ</t>
    </rPh>
    <rPh sb="7" eb="8">
      <t>ガク</t>
    </rPh>
    <phoneticPr fontId="3"/>
  </si>
  <si>
    <t>③2024調定額との比較</t>
    <rPh sb="5" eb="7">
      <t>チョウテイ</t>
    </rPh>
    <rPh sb="7" eb="8">
      <t>ガク</t>
    </rPh>
    <rPh sb="10" eb="12">
      <t>ヒカク</t>
    </rPh>
    <phoneticPr fontId="2"/>
  </si>
  <si>
    <t>水道料金の改定、月平均使用料1,033㎥減</t>
    <rPh sb="0" eb="4">
      <t>スイドウリョウキン</t>
    </rPh>
    <rPh sb="5" eb="7">
      <t>カイテイ</t>
    </rPh>
    <rPh sb="8" eb="14">
      <t>ツキヘイキンシヨウリョウ</t>
    </rPh>
    <rPh sb="20" eb="21">
      <t>ゲン</t>
    </rPh>
    <phoneticPr fontId="2"/>
  </si>
  <si>
    <t>13件の減</t>
    <rPh sb="2" eb="3">
      <t>ケン</t>
    </rPh>
    <rPh sb="4" eb="5">
      <t>ゲン</t>
    </rPh>
    <phoneticPr fontId="2"/>
  </si>
  <si>
    <t>3月分の収入が4月になるため</t>
    <rPh sb="1" eb="3">
      <t>ガツブン</t>
    </rPh>
    <rPh sb="4" eb="6">
      <t>シュウニュウ</t>
    </rPh>
    <rPh sb="8" eb="9">
      <t>ガツ</t>
    </rPh>
    <phoneticPr fontId="2"/>
  </si>
  <si>
    <t>一般会計からの補助金（水道臨時減免事業に係る事務費）の皆減</t>
    <rPh sb="0" eb="2">
      <t>イッパン</t>
    </rPh>
    <rPh sb="2" eb="4">
      <t>カイケイ</t>
    </rPh>
    <rPh sb="7" eb="10">
      <t>ホジョキン</t>
    </rPh>
    <rPh sb="11" eb="13">
      <t>スイドウ</t>
    </rPh>
    <rPh sb="13" eb="15">
      <t>リンジ</t>
    </rPh>
    <rPh sb="15" eb="17">
      <t>ゲンメン</t>
    </rPh>
    <rPh sb="17" eb="19">
      <t>ジギョウ</t>
    </rPh>
    <rPh sb="20" eb="21">
      <t>カカ</t>
    </rPh>
    <rPh sb="22" eb="24">
      <t>ジム</t>
    </rPh>
    <rPh sb="24" eb="25">
      <t>ヒ</t>
    </rPh>
    <rPh sb="27" eb="29">
      <t>カイゲン</t>
    </rPh>
    <phoneticPr fontId="2"/>
  </si>
  <si>
    <t>振込手数料に係る下水道事業会計負担分の収入が４月以降になったため</t>
    <rPh sb="23" eb="24">
      <t>ガツ</t>
    </rPh>
    <rPh sb="24" eb="26">
      <t>イコウ</t>
    </rPh>
    <phoneticPr fontId="2"/>
  </si>
  <si>
    <t>減免割合の縮小による減</t>
    <rPh sb="0" eb="2">
      <t>ゲンメン</t>
    </rPh>
    <rPh sb="2" eb="4">
      <t>ワリアイ</t>
    </rPh>
    <rPh sb="5" eb="7">
      <t>シュクショウ</t>
    </rPh>
    <rPh sb="10" eb="11">
      <t>ゲン</t>
    </rPh>
    <phoneticPr fontId="2"/>
  </si>
  <si>
    <t>福島第一原発事故に伴う損害賠償、下水道使用料徴収事務委託料ほか</t>
    <rPh sb="26" eb="29">
      <t>イタクリョウ</t>
    </rPh>
    <phoneticPr fontId="2"/>
  </si>
  <si>
    <t>主な要因として下水道使用料徴収事務委託料の減</t>
    <rPh sb="0" eb="1">
      <t>オモ</t>
    </rPh>
    <rPh sb="2" eb="4">
      <t>ヨウイン</t>
    </rPh>
    <rPh sb="7" eb="10">
      <t>ゲスイドウ</t>
    </rPh>
    <rPh sb="10" eb="13">
      <t>シヨウリョウ</t>
    </rPh>
    <rPh sb="13" eb="17">
      <t>チョウシュウジム</t>
    </rPh>
    <rPh sb="17" eb="20">
      <t>イタクリョウ</t>
    </rPh>
    <rPh sb="21" eb="22">
      <t>ゲン</t>
    </rPh>
    <phoneticPr fontId="2"/>
  </si>
  <si>
    <t>20件の減</t>
    <rPh sb="2" eb="3">
      <t>ケン</t>
    </rPh>
    <rPh sb="4" eb="5">
      <t>ゲン</t>
    </rPh>
    <phoneticPr fontId="2"/>
  </si>
  <si>
    <t>2025年度　決算事業概要資料</t>
    <rPh sb="4" eb="6">
      <t>ネンド</t>
    </rPh>
    <rPh sb="7" eb="9">
      <t>ケッサン</t>
    </rPh>
    <rPh sb="9" eb="11">
      <t>ジギョウ</t>
    </rPh>
    <rPh sb="11" eb="13">
      <t>ガイヨウ</t>
    </rPh>
    <rPh sb="13" eb="15">
      <t>シリョウ</t>
    </rPh>
    <phoneticPr fontId="2"/>
  </si>
  <si>
    <r>
      <t xml:space="preserve">2025収入未済額
</t>
    </r>
    <r>
      <rPr>
        <sz val="8"/>
        <rFont val="Yu Gothic UI"/>
        <family val="3"/>
        <charset val="128"/>
      </rPr>
      <t>※調定額－収入済額</t>
    </r>
    <rPh sb="11" eb="14">
      <t>チョウテイガク</t>
    </rPh>
    <rPh sb="15" eb="18">
      <t>シュウニュウズ</t>
    </rPh>
    <rPh sb="18" eb="19">
      <t>ガク</t>
    </rPh>
    <phoneticPr fontId="3"/>
  </si>
  <si>
    <t>2024年度損益の修正益</t>
    <rPh sb="4" eb="6">
      <t>ネンド</t>
    </rPh>
    <rPh sb="6" eb="8">
      <t>ソンエキ</t>
    </rPh>
    <rPh sb="9" eb="11">
      <t>シュウセイ</t>
    </rPh>
    <rPh sb="11" eb="12">
      <t>エキ</t>
    </rPh>
    <phoneticPr fontId="2"/>
  </si>
  <si>
    <t>2024年度の事業を繰り越したため</t>
    <rPh sb="4" eb="6">
      <t>ネンド</t>
    </rPh>
    <rPh sb="7" eb="9">
      <t>ジギョウ</t>
    </rPh>
    <rPh sb="10" eb="11">
      <t>ク</t>
    </rPh>
    <rPh sb="12" eb="13">
      <t>コ</t>
    </rPh>
    <phoneticPr fontId="2"/>
  </si>
  <si>
    <t>ID</t>
    <phoneticPr fontId="3"/>
  </si>
  <si>
    <t>都市基盤課</t>
    <phoneticPr fontId="2"/>
  </si>
  <si>
    <t>都市基盤課</t>
    <rPh sb="0" eb="5">
      <t>トシキバンカ</t>
    </rPh>
    <phoneticPr fontId="2"/>
  </si>
  <si>
    <t>2025継続費繰越事業費繰越額</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</si>
</sst>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quot;△ &quot;#,##0"/>
    <numFmt numFmtId="177" formatCode="0.0%"/>
    <numFmt numFmtId="178" formatCode="0_);[Red]\(0\)"/>
  </numFmts>
  <fonts count="23" x14ac:knownFonts="1">
    <font>
      <sz val="11"/>
      <color theme="1"/>
      <name val="ＭＳ Ｐゴシック"/>
      <family val="2"/>
      <charset val="128"/>
      <scheme val="minor"/>
    </font>
    <font>
      <sz val="12"/>
      <color theme="1"/>
      <name val="ＭＳ 明朝"/>
      <family val="2"/>
      <charset val="128"/>
    </font>
    <font>
      <sz val="6"/>
      <name val="ＭＳ Ｐゴシック"/>
      <family val="2"/>
      <charset val="128"/>
      <scheme val="minor"/>
    </font>
    <font>
      <sz val="6"/>
      <name val="ＭＳ 明朝"/>
      <family val="2"/>
      <charset val="128"/>
    </font>
    <font>
      <sz val="11"/>
      <color theme="1"/>
      <name val="ＭＳ Ｐゴシック"/>
      <family val="2"/>
      <charset val="128"/>
      <scheme val="minor"/>
    </font>
    <font>
      <sz val="14"/>
      <color theme="1"/>
      <name val="BIZ UDゴシック"/>
      <family val="3"/>
      <charset val="128"/>
    </font>
    <font>
      <sz val="9"/>
      <color theme="1"/>
      <name val="BIZ UDゴシック"/>
      <family val="3"/>
      <charset val="128"/>
    </font>
    <font>
      <sz val="12"/>
      <color theme="1"/>
      <name val="BIZ UDゴシック"/>
      <family val="3"/>
      <charset val="128"/>
    </font>
    <font>
      <sz val="11"/>
      <color theme="1"/>
      <name val="BIZ UDゴシック"/>
      <family val="3"/>
      <charset val="128"/>
    </font>
    <font>
      <sz val="14"/>
      <color theme="1"/>
      <name val="Yu Gothic UI"/>
      <family val="3"/>
      <charset val="128"/>
    </font>
    <font>
      <sz val="9"/>
      <color theme="1"/>
      <name val="Yu Gothic UI"/>
      <family val="3"/>
      <charset val="128"/>
    </font>
    <font>
      <b/>
      <sz val="9"/>
      <color theme="1"/>
      <name val="Yu Gothic UI"/>
      <family val="3"/>
      <charset val="128"/>
    </font>
    <font>
      <sz val="12"/>
      <color theme="1"/>
      <name val="Yu Gothic UI"/>
      <family val="3"/>
      <charset val="128"/>
    </font>
    <font>
      <sz val="9"/>
      <color rgb="FFFF0000"/>
      <name val="Yu Gothic UI"/>
      <family val="3"/>
      <charset val="128"/>
    </font>
    <font>
      <sz val="9"/>
      <name val="Yu Gothic UI"/>
      <family val="3"/>
      <charset val="128"/>
    </font>
    <font>
      <sz val="9"/>
      <name val="BIZ UDゴシック"/>
      <family val="3"/>
      <charset val="128"/>
    </font>
    <font>
      <sz val="9"/>
      <color rgb="FF0070C0"/>
      <name val="Yu Gothic UI"/>
      <family val="3"/>
      <charset val="128"/>
    </font>
    <font>
      <sz val="8"/>
      <color rgb="FFFF0000"/>
      <name val="BIZ UDゴシック"/>
      <family val="3"/>
      <charset val="128"/>
    </font>
    <font>
      <sz val="8"/>
      <name val="BIZ UDゴシック"/>
      <family val="3"/>
      <charset val="128"/>
    </font>
    <font>
      <sz val="8"/>
      <color rgb="FF0070C0"/>
      <name val="BIZ UDゴシック"/>
      <family val="3"/>
      <charset val="128"/>
    </font>
    <font>
      <sz val="14"/>
      <name val="Yu Gothic UI"/>
      <family val="3"/>
      <charset val="128"/>
    </font>
    <font>
      <sz val="8"/>
      <name val="Yu Gothic UI"/>
      <family val="3"/>
      <charset val="128"/>
    </font>
    <font>
      <strike/>
      <sz val="9"/>
      <name val="Yu Gothic UI"/>
      <family val="3"/>
      <charset val="128"/>
    </font>
  </fonts>
  <fills count="9">
    <fill>
      <patternFill patternType="none"/>
    </fill>
    <fill>
      <patternFill patternType="gray125"/>
    </fill>
    <fill>
      <patternFill patternType="solid">
        <fgColor theme="5" tint="0.79998168889431442"/>
        <bgColor indexed="64"/>
      </patternFill>
    </fill>
    <fill>
      <patternFill patternType="solid">
        <fgColor theme="6"/>
        <bgColor indexed="64"/>
      </patternFill>
    </fill>
    <fill>
      <patternFill patternType="solid">
        <fgColor theme="5" tint="0.59999389629810485"/>
        <bgColor indexed="64"/>
      </patternFill>
    </fill>
    <fill>
      <patternFill patternType="solid">
        <fgColor theme="0" tint="-0.34998626667073579"/>
        <bgColor indexed="64"/>
      </patternFill>
    </fill>
    <fill>
      <patternFill patternType="solid">
        <fgColor rgb="FFFFFF00"/>
        <bgColor indexed="64"/>
      </patternFill>
    </fill>
    <fill>
      <patternFill patternType="solid">
        <fgColor theme="4" tint="0.59999389629810485"/>
        <bgColor indexed="64"/>
      </patternFill>
    </fill>
    <fill>
      <patternFill patternType="solid">
        <fgColor theme="4" tint="0.79998168889431442"/>
        <bgColor indexed="64"/>
      </patternFill>
    </fill>
  </fills>
  <borders count="15">
    <border>
      <left/>
      <right/>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right/>
      <top style="hair">
        <color auto="1"/>
      </top>
      <bottom style="hair">
        <color auto="1"/>
      </bottom>
      <diagonal/>
    </border>
    <border>
      <left/>
      <right style="thin">
        <color auto="1"/>
      </right>
      <top style="hair">
        <color auto="1"/>
      </top>
      <bottom style="hair">
        <color auto="1"/>
      </bottom>
      <diagonal/>
    </border>
    <border>
      <left style="thin">
        <color auto="1"/>
      </left>
      <right/>
      <top style="hair">
        <color auto="1"/>
      </top>
      <bottom style="thin">
        <color auto="1"/>
      </bottom>
      <diagonal/>
    </border>
    <border>
      <left/>
      <right/>
      <top style="hair">
        <color auto="1"/>
      </top>
      <bottom style="thin">
        <color auto="1"/>
      </bottom>
      <diagonal/>
    </border>
    <border>
      <left/>
      <right style="thin">
        <color auto="1"/>
      </right>
      <top style="hair">
        <color auto="1"/>
      </top>
      <bottom style="thin">
        <color auto="1"/>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
      <left/>
      <right style="thin">
        <color indexed="64"/>
      </right>
      <top style="thin">
        <color indexed="64"/>
      </top>
      <bottom/>
      <diagonal/>
    </border>
  </borders>
  <cellStyleXfs count="5">
    <xf numFmtId="0" fontId="0" fillId="0" borderId="0">
      <alignment vertical="center"/>
    </xf>
    <xf numFmtId="0" fontId="1" fillId="0" borderId="0">
      <alignment vertical="center"/>
    </xf>
    <xf numFmtId="38" fontId="1" fillId="0" borderId="0" applyFont="0" applyFill="0" applyBorder="0" applyAlignment="0" applyProtection="0">
      <alignment vertical="center"/>
    </xf>
    <xf numFmtId="38" fontId="4" fillId="0" borderId="0" applyFont="0" applyFill="0" applyBorder="0" applyAlignment="0" applyProtection="0">
      <alignment vertical="center"/>
    </xf>
    <xf numFmtId="9" fontId="4" fillId="0" borderId="0" applyFont="0" applyFill="0" applyBorder="0" applyAlignment="0" applyProtection="0">
      <alignment vertical="center"/>
    </xf>
  </cellStyleXfs>
  <cellXfs count="100">
    <xf numFmtId="0" fontId="0" fillId="0" borderId="0" xfId="0">
      <alignment vertical="center"/>
    </xf>
    <xf numFmtId="0" fontId="5" fillId="0" borderId="0" xfId="1" applyFont="1">
      <alignment vertical="center"/>
    </xf>
    <xf numFmtId="0" fontId="6" fillId="0" borderId="0" xfId="1" applyFont="1">
      <alignment vertical="center"/>
    </xf>
    <xf numFmtId="0" fontId="6" fillId="0" borderId="0" xfId="1" applyFont="1" applyAlignment="1">
      <alignment horizontal="center" vertical="center"/>
    </xf>
    <xf numFmtId="0" fontId="6" fillId="0" borderId="0" xfId="1" applyFont="1" applyAlignment="1">
      <alignment vertical="center" wrapText="1"/>
    </xf>
    <xf numFmtId="49" fontId="6" fillId="2" borderId="5" xfId="1" applyNumberFormat="1" applyFont="1" applyFill="1" applyBorder="1" applyAlignment="1">
      <alignment horizontal="center" vertical="center"/>
    </xf>
    <xf numFmtId="0" fontId="6" fillId="2" borderId="5" xfId="1" applyFont="1" applyFill="1" applyBorder="1" applyAlignment="1">
      <alignment vertical="center" wrapText="1"/>
    </xf>
    <xf numFmtId="0" fontId="6" fillId="2" borderId="5" xfId="1" applyFont="1" applyFill="1" applyBorder="1" applyAlignment="1">
      <alignment horizontal="center" vertical="center" wrapText="1"/>
    </xf>
    <xf numFmtId="49" fontId="6" fillId="0" borderId="5" xfId="1" applyNumberFormat="1" applyFont="1" applyBorder="1" applyAlignment="1">
      <alignment horizontal="center" vertical="center"/>
    </xf>
    <xf numFmtId="0" fontId="6" fillId="0" borderId="5" xfId="1" applyFont="1" applyBorder="1" applyAlignment="1">
      <alignment vertical="center" wrapText="1"/>
    </xf>
    <xf numFmtId="0" fontId="6" fillId="0" borderId="5" xfId="1" applyFont="1" applyBorder="1" applyAlignment="1">
      <alignment horizontal="center" vertical="center" wrapText="1"/>
    </xf>
    <xf numFmtId="0" fontId="6" fillId="0" borderId="5" xfId="1" applyFont="1" applyBorder="1" applyAlignment="1">
      <alignment horizontal="center" vertical="center"/>
    </xf>
    <xf numFmtId="0" fontId="6" fillId="0" borderId="6" xfId="1" applyFont="1" applyBorder="1" applyAlignment="1">
      <alignment horizontal="center" vertical="center"/>
    </xf>
    <xf numFmtId="0" fontId="8" fillId="0" borderId="0" xfId="0" applyFont="1">
      <alignment vertical="center"/>
    </xf>
    <xf numFmtId="0" fontId="6" fillId="0" borderId="0" xfId="1" applyFont="1" applyAlignment="1">
      <alignment horizontal="center" vertical="center" wrapText="1"/>
    </xf>
    <xf numFmtId="0" fontId="7" fillId="0" borderId="0" xfId="1" applyFont="1">
      <alignment vertical="center"/>
    </xf>
    <xf numFmtId="0" fontId="6" fillId="0" borderId="1" xfId="1" applyFont="1" applyBorder="1" applyAlignment="1">
      <alignment horizontal="center" vertical="center" wrapText="1"/>
    </xf>
    <xf numFmtId="0" fontId="6" fillId="0" borderId="2" xfId="1" applyFont="1" applyBorder="1" applyAlignment="1">
      <alignment horizontal="center" vertical="center" wrapText="1"/>
    </xf>
    <xf numFmtId="0" fontId="6" fillId="0" borderId="2" xfId="1" applyFont="1" applyBorder="1" applyAlignment="1">
      <alignment horizontal="center" vertical="center"/>
    </xf>
    <xf numFmtId="0" fontId="6" fillId="3" borderId="2" xfId="1" applyFont="1" applyFill="1" applyBorder="1" applyAlignment="1">
      <alignment horizontal="center" vertical="center"/>
    </xf>
    <xf numFmtId="0" fontId="6" fillId="3" borderId="2" xfId="1" applyFont="1" applyFill="1" applyBorder="1" applyAlignment="1">
      <alignment horizontal="center" vertical="center" wrapText="1"/>
    </xf>
    <xf numFmtId="0" fontId="5" fillId="0" borderId="2" xfId="1" applyFont="1" applyBorder="1" applyAlignment="1">
      <alignment horizontal="center" vertical="center" wrapText="1"/>
    </xf>
    <xf numFmtId="0" fontId="5" fillId="0" borderId="3" xfId="1" applyFont="1" applyBorder="1" applyAlignment="1">
      <alignment horizontal="center" vertical="center" wrapText="1"/>
    </xf>
    <xf numFmtId="49" fontId="6" fillId="2" borderId="4" xfId="1" applyNumberFormat="1" applyFont="1" applyFill="1" applyBorder="1" applyAlignment="1">
      <alignment horizontal="center" vertical="center"/>
    </xf>
    <xf numFmtId="38" fontId="6" fillId="2" borderId="5" xfId="3" applyFont="1" applyFill="1" applyBorder="1">
      <alignment vertical="center"/>
    </xf>
    <xf numFmtId="0" fontId="6" fillId="3" borderId="5" xfId="1" applyFont="1" applyFill="1" applyBorder="1" applyAlignment="1">
      <alignment horizontal="center" vertical="center"/>
    </xf>
    <xf numFmtId="0" fontId="6" fillId="3" borderId="6" xfId="1" applyFont="1" applyFill="1" applyBorder="1" applyAlignment="1">
      <alignment horizontal="center" vertical="center"/>
    </xf>
    <xf numFmtId="49" fontId="6" fillId="0" borderId="4" xfId="1" applyNumberFormat="1" applyFont="1" applyBorder="1" applyAlignment="1">
      <alignment horizontal="center" vertical="center"/>
    </xf>
    <xf numFmtId="38" fontId="6" fillId="0" borderId="5" xfId="3" applyFont="1" applyBorder="1">
      <alignment vertical="center"/>
    </xf>
    <xf numFmtId="38" fontId="6" fillId="3" borderId="5" xfId="3" applyFont="1" applyFill="1" applyBorder="1">
      <alignment vertical="center"/>
    </xf>
    <xf numFmtId="38" fontId="6" fillId="0" borderId="8" xfId="3" applyFont="1" applyBorder="1">
      <alignment vertical="center"/>
    </xf>
    <xf numFmtId="38" fontId="6" fillId="3" borderId="8" xfId="3" applyFont="1" applyFill="1" applyBorder="1">
      <alignment vertical="center"/>
    </xf>
    <xf numFmtId="0" fontId="6" fillId="3" borderId="8" xfId="1" applyFont="1" applyFill="1" applyBorder="1">
      <alignment vertical="center"/>
    </xf>
    <xf numFmtId="0" fontId="6" fillId="3" borderId="9" xfId="1" applyFont="1" applyFill="1" applyBorder="1">
      <alignment vertical="center"/>
    </xf>
    <xf numFmtId="0" fontId="6" fillId="3" borderId="0" xfId="1" applyFont="1" applyFill="1">
      <alignment vertical="center"/>
    </xf>
    <xf numFmtId="0" fontId="6" fillId="0" borderId="8" xfId="1" applyFont="1" applyBorder="1" applyAlignment="1">
      <alignment horizontal="center" vertical="center"/>
    </xf>
    <xf numFmtId="0" fontId="9" fillId="0" borderId="0" xfId="1" applyFont="1">
      <alignment vertical="center"/>
    </xf>
    <xf numFmtId="0" fontId="10" fillId="0" borderId="0" xfId="1" applyFont="1">
      <alignment vertical="center"/>
    </xf>
    <xf numFmtId="0" fontId="12" fillId="0" borderId="0" xfId="1" applyFont="1">
      <alignment vertical="center"/>
    </xf>
    <xf numFmtId="49" fontId="6" fillId="4" borderId="4" xfId="1" applyNumberFormat="1" applyFont="1" applyFill="1" applyBorder="1" applyAlignment="1">
      <alignment horizontal="center" vertical="center"/>
    </xf>
    <xf numFmtId="0" fontId="10" fillId="0" borderId="0" xfId="1" applyFont="1" applyAlignment="1">
      <alignment horizontal="center" vertical="center"/>
    </xf>
    <xf numFmtId="0" fontId="10" fillId="0" borderId="0" xfId="1" applyFont="1" applyAlignment="1">
      <alignment vertical="center" wrapText="1"/>
    </xf>
    <xf numFmtId="0" fontId="11" fillId="4" borderId="0" xfId="1" applyFont="1" applyFill="1" applyAlignment="1">
      <alignment horizontal="centerContinuous" vertical="center" wrapText="1"/>
    </xf>
    <xf numFmtId="0" fontId="15" fillId="0" borderId="0" xfId="1" applyFont="1">
      <alignment vertical="center"/>
    </xf>
    <xf numFmtId="0" fontId="10" fillId="0" borderId="0" xfId="1" applyFont="1" applyAlignment="1">
      <alignment horizontal="centerContinuous" vertical="center" wrapText="1"/>
    </xf>
    <xf numFmtId="0" fontId="12" fillId="0" borderId="0" xfId="1" applyFont="1" applyAlignment="1">
      <alignment horizontal="centerContinuous" vertical="center"/>
    </xf>
    <xf numFmtId="0" fontId="15" fillId="0" borderId="10" xfId="1" applyFont="1" applyBorder="1">
      <alignment vertical="center"/>
    </xf>
    <xf numFmtId="0" fontId="20" fillId="0" borderId="0" xfId="1" applyFont="1">
      <alignment vertical="center"/>
    </xf>
    <xf numFmtId="0" fontId="10" fillId="7" borderId="12" xfId="1" applyFont="1" applyFill="1" applyBorder="1" applyAlignment="1">
      <alignment horizontal="center" vertical="center" wrapText="1"/>
    </xf>
    <xf numFmtId="0" fontId="10" fillId="7" borderId="12" xfId="1" applyFont="1" applyFill="1" applyBorder="1" applyAlignment="1">
      <alignment horizontal="center" vertical="center"/>
    </xf>
    <xf numFmtId="0" fontId="16" fillId="7" borderId="12" xfId="1" applyFont="1" applyFill="1" applyBorder="1" applyAlignment="1">
      <alignment horizontal="center" vertical="center" wrapText="1"/>
    </xf>
    <xf numFmtId="0" fontId="14" fillId="7" borderId="12" xfId="1" applyFont="1" applyFill="1" applyBorder="1" applyAlignment="1">
      <alignment horizontal="center" vertical="center" wrapText="1"/>
    </xf>
    <xf numFmtId="0" fontId="14" fillId="7" borderId="12" xfId="1" applyFont="1" applyFill="1" applyBorder="1" applyAlignment="1">
      <alignment horizontal="center" vertical="center"/>
    </xf>
    <xf numFmtId="49" fontId="10" fillId="2" borderId="11" xfId="1" applyNumberFormat="1" applyFont="1" applyFill="1" applyBorder="1" applyAlignment="1">
      <alignment horizontal="center" vertical="center"/>
    </xf>
    <xf numFmtId="0" fontId="10" fillId="2" borderId="11" xfId="1" applyFont="1" applyFill="1" applyBorder="1" applyAlignment="1">
      <alignment vertical="center" wrapText="1"/>
    </xf>
    <xf numFmtId="0" fontId="10" fillId="2" borderId="11" xfId="1" applyFont="1" applyFill="1" applyBorder="1" applyAlignment="1">
      <alignment horizontal="center" vertical="center" wrapText="1"/>
    </xf>
    <xf numFmtId="176" fontId="18" fillId="2" borderId="11" xfId="3" applyNumberFormat="1" applyFont="1" applyFill="1" applyBorder="1" applyAlignment="1">
      <alignment horizontal="right" vertical="center" shrinkToFit="1"/>
    </xf>
    <xf numFmtId="177" fontId="18" fillId="2" borderId="11" xfId="4" applyNumberFormat="1" applyFont="1" applyFill="1" applyBorder="1" applyAlignment="1">
      <alignment horizontal="right" vertical="center" shrinkToFit="1"/>
    </xf>
    <xf numFmtId="0" fontId="10" fillId="5" borderId="11" xfId="1" applyFont="1" applyFill="1" applyBorder="1">
      <alignment vertical="center"/>
    </xf>
    <xf numFmtId="49" fontId="15" fillId="0" borderId="11" xfId="3" applyNumberFormat="1" applyFont="1" applyFill="1" applyBorder="1" applyAlignment="1">
      <alignment horizontal="center" vertical="center"/>
    </xf>
    <xf numFmtId="0" fontId="14" fillId="0" borderId="11" xfId="1" applyFont="1" applyBorder="1" applyAlignment="1">
      <alignment horizontal="center" vertical="center"/>
    </xf>
    <xf numFmtId="0" fontId="14" fillId="0" borderId="11" xfId="1" applyFont="1" applyBorder="1">
      <alignment vertical="center"/>
    </xf>
    <xf numFmtId="0" fontId="13" fillId="0" borderId="11" xfId="1" applyFont="1" applyBorder="1" applyAlignment="1">
      <alignment horizontal="center" vertical="center"/>
    </xf>
    <xf numFmtId="176" fontId="18" fillId="0" borderId="11" xfId="3" applyNumberFormat="1" applyFont="1" applyFill="1" applyBorder="1" applyAlignment="1">
      <alignment horizontal="right" vertical="center" shrinkToFit="1"/>
    </xf>
    <xf numFmtId="176" fontId="17" fillId="0" borderId="11" xfId="3" applyNumberFormat="1" applyFont="1" applyFill="1" applyBorder="1" applyAlignment="1">
      <alignment horizontal="right" vertical="center" shrinkToFit="1"/>
    </xf>
    <xf numFmtId="177" fontId="18" fillId="0" borderId="11" xfId="4" applyNumberFormat="1" applyFont="1" applyFill="1" applyBorder="1" applyAlignment="1">
      <alignment horizontal="right" vertical="center" shrinkToFit="1"/>
    </xf>
    <xf numFmtId="0" fontId="14" fillId="0" borderId="11" xfId="1" applyFont="1" applyBorder="1" applyAlignment="1">
      <alignment vertical="center" wrapText="1"/>
    </xf>
    <xf numFmtId="0" fontId="10" fillId="0" borderId="11" xfId="1" applyFont="1" applyBorder="1">
      <alignment vertical="center"/>
    </xf>
    <xf numFmtId="0" fontId="22" fillId="0" borderId="11" xfId="1" applyFont="1" applyBorder="1">
      <alignment vertical="center"/>
    </xf>
    <xf numFmtId="0" fontId="22" fillId="0" borderId="11" xfId="1" applyFont="1" applyBorder="1" applyAlignment="1">
      <alignment vertical="center" wrapText="1"/>
    </xf>
    <xf numFmtId="49" fontId="14" fillId="2" borderId="11" xfId="1" applyNumberFormat="1" applyFont="1" applyFill="1" applyBorder="1" applyAlignment="1">
      <alignment horizontal="center" vertical="center"/>
    </xf>
    <xf numFmtId="0" fontId="14" fillId="2" borderId="11" xfId="1" applyFont="1" applyFill="1" applyBorder="1" applyAlignment="1">
      <alignment vertical="center" wrapText="1"/>
    </xf>
    <xf numFmtId="0" fontId="14" fillId="2" borderId="11" xfId="1" applyFont="1" applyFill="1" applyBorder="1" applyAlignment="1">
      <alignment horizontal="center" vertical="center" wrapText="1"/>
    </xf>
    <xf numFmtId="0" fontId="14" fillId="5" borderId="11" xfId="1" applyFont="1" applyFill="1" applyBorder="1">
      <alignment vertical="center"/>
    </xf>
    <xf numFmtId="0" fontId="22" fillId="0" borderId="11" xfId="1" applyFont="1" applyBorder="1" applyAlignment="1">
      <alignment horizontal="left" vertical="center" wrapText="1"/>
    </xf>
    <xf numFmtId="49" fontId="15" fillId="0" borderId="11" xfId="3" applyNumberFormat="1" applyFont="1" applyBorder="1" applyAlignment="1">
      <alignment horizontal="center" vertical="center"/>
    </xf>
    <xf numFmtId="176" fontId="19" fillId="0" borderId="11" xfId="3" applyNumberFormat="1" applyFont="1" applyFill="1" applyBorder="1" applyAlignment="1">
      <alignment horizontal="right" vertical="center" shrinkToFit="1"/>
    </xf>
    <xf numFmtId="176" fontId="18" fillId="6" borderId="11" xfId="3" applyNumberFormat="1" applyFont="1" applyFill="1" applyBorder="1" applyAlignment="1">
      <alignment horizontal="right" vertical="center" shrinkToFit="1"/>
    </xf>
    <xf numFmtId="177" fontId="18" fillId="6" borderId="11" xfId="4" applyNumberFormat="1" applyFont="1" applyFill="1" applyBorder="1" applyAlignment="1">
      <alignment horizontal="right" vertical="center" shrinkToFit="1"/>
    </xf>
    <xf numFmtId="0" fontId="16" fillId="0" borderId="11" xfId="1" applyFont="1" applyBorder="1" applyAlignment="1">
      <alignment vertical="center" wrapText="1"/>
    </xf>
    <xf numFmtId="0" fontId="13" fillId="0" borderId="11" xfId="1" applyFont="1" applyBorder="1">
      <alignment vertical="center"/>
    </xf>
    <xf numFmtId="0" fontId="13" fillId="0" borderId="11" xfId="1" applyFont="1" applyBorder="1" applyAlignment="1">
      <alignment vertical="center" wrapText="1"/>
    </xf>
    <xf numFmtId="0" fontId="15" fillId="0" borderId="11" xfId="1" applyFont="1" applyBorder="1">
      <alignment vertical="center"/>
    </xf>
    <xf numFmtId="0" fontId="16" fillId="5" borderId="11" xfId="1" applyFont="1" applyFill="1" applyBorder="1">
      <alignment vertical="center"/>
    </xf>
    <xf numFmtId="0" fontId="10" fillId="7" borderId="12" xfId="1" applyFont="1" applyFill="1" applyBorder="1" applyAlignment="1">
      <alignment horizontal="center" vertical="center" shrinkToFit="1"/>
    </xf>
    <xf numFmtId="0" fontId="18" fillId="8" borderId="11" xfId="0" applyFont="1" applyFill="1" applyBorder="1" applyAlignment="1">
      <alignment horizontal="center" vertical="center" shrinkToFit="1"/>
    </xf>
    <xf numFmtId="178" fontId="18" fillId="2" borderId="11" xfId="1" quotePrefix="1" applyNumberFormat="1" applyFont="1" applyFill="1" applyBorder="1" applyAlignment="1">
      <alignment horizontal="right" vertical="center" shrinkToFit="1"/>
    </xf>
    <xf numFmtId="178" fontId="18" fillId="0" borderId="11" xfId="1" quotePrefix="1" applyNumberFormat="1" applyFont="1" applyBorder="1" applyAlignment="1">
      <alignment horizontal="right" vertical="center" shrinkToFit="1"/>
    </xf>
    <xf numFmtId="0" fontId="8" fillId="2" borderId="0" xfId="0" applyFont="1" applyFill="1">
      <alignment vertical="center"/>
    </xf>
    <xf numFmtId="0" fontId="21" fillId="7" borderId="12" xfId="1" applyFont="1" applyFill="1" applyBorder="1" applyAlignment="1">
      <alignment horizontal="center" vertical="center" wrapText="1"/>
    </xf>
    <xf numFmtId="0" fontId="14" fillId="6" borderId="12" xfId="1" applyFont="1" applyFill="1" applyBorder="1" applyAlignment="1">
      <alignment horizontal="center" vertical="center" wrapText="1"/>
    </xf>
    <xf numFmtId="0" fontId="10" fillId="0" borderId="13" xfId="1" applyFont="1" applyBorder="1" applyAlignment="1">
      <alignment horizontal="center" vertical="center" wrapText="1"/>
    </xf>
    <xf numFmtId="0" fontId="10" fillId="0" borderId="14" xfId="1" applyFont="1" applyBorder="1" applyAlignment="1">
      <alignment horizontal="center" vertical="center" wrapText="1"/>
    </xf>
    <xf numFmtId="0" fontId="14" fillId="0" borderId="11" xfId="1" applyFont="1" applyBorder="1" applyAlignment="1">
      <alignment horizontal="center" vertical="center" shrinkToFit="1"/>
    </xf>
    <xf numFmtId="49" fontId="14" fillId="0" borderId="11" xfId="1" applyNumberFormat="1" applyFont="1" applyBorder="1" applyAlignment="1">
      <alignment horizontal="center" vertical="center" shrinkToFit="1"/>
    </xf>
    <xf numFmtId="49" fontId="14" fillId="0" borderId="11" xfId="1" applyNumberFormat="1" applyFont="1" applyBorder="1" applyAlignment="1">
      <alignment horizontal="center" vertical="center"/>
    </xf>
    <xf numFmtId="0" fontId="7" fillId="0" borderId="0" xfId="1" applyFont="1" applyAlignment="1">
      <alignment horizontal="center" vertical="center"/>
    </xf>
    <xf numFmtId="0" fontId="6" fillId="0" borderId="7" xfId="1" applyFont="1" applyBorder="1" applyAlignment="1">
      <alignment horizontal="center" vertical="center"/>
    </xf>
    <xf numFmtId="0" fontId="6" fillId="0" borderId="8" xfId="1" applyFont="1" applyBorder="1" applyAlignment="1">
      <alignment horizontal="center" vertical="center"/>
    </xf>
    <xf numFmtId="0" fontId="10" fillId="2" borderId="11" xfId="1" applyFont="1" applyFill="1" applyBorder="1" applyAlignment="1">
      <alignment horizontal="center" vertical="center"/>
    </xf>
  </cellXfs>
  <cellStyles count="5">
    <cellStyle name="パーセント" xfId="4" builtinId="5"/>
    <cellStyle name="桁区切り" xfId="3" builtinId="6"/>
    <cellStyle name="桁区切り 2" xfId="2" xr:uid="{00000000-0005-0000-0000-000002000000}"/>
    <cellStyle name="標準" xfId="0" builtinId="0"/>
    <cellStyle name="標準 2" xfId="1" xr:uid="{00000000-0005-0000-0000-000004000000}"/>
  </cellStyles>
  <dxfs count="0"/>
  <tableStyles count="0" defaultTableStyle="TableStyleMedium2" defaultPivotStyle="PivotStyleLight16"/>
  <colors>
    <mruColors>
      <color rgb="FFF8CBA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O32"/>
  <sheetViews>
    <sheetView zoomScale="85" zoomScaleNormal="85" workbookViewId="0">
      <pane xSplit="6" ySplit="3" topLeftCell="G4" activePane="bottomRight" state="frozen"/>
      <selection pane="topRight" activeCell="G1" sqref="G1"/>
      <selection pane="bottomLeft" activeCell="A4" sqref="A4"/>
      <selection pane="bottomRight" activeCell="AK9" sqref="AK9"/>
    </sheetView>
  </sheetViews>
  <sheetFormatPr defaultColWidth="9" defaultRowHeight="40.5" customHeight="1" x14ac:dyDescent="0.15"/>
  <cols>
    <col min="1" max="5" width="2.25" style="3" customWidth="1"/>
    <col min="6" max="6" width="26" style="2" customWidth="1"/>
    <col min="7" max="8" width="9.625" style="3" customWidth="1"/>
    <col min="9" max="9" width="12.375" style="2" customWidth="1"/>
    <col min="10" max="10" width="9.875" style="2" customWidth="1"/>
    <col min="11" max="11" width="10.375" style="2" customWidth="1"/>
    <col min="12" max="12" width="12" style="2" bestFit="1" customWidth="1"/>
    <col min="13" max="13" width="10" style="34" hidden="1" customWidth="1"/>
    <col min="14" max="14" width="13.25" style="2" bestFit="1" customWidth="1"/>
    <col min="15" max="17" width="14.5" style="34" hidden="1" customWidth="1"/>
    <col min="18" max="19" width="15.375" style="34" hidden="1" customWidth="1"/>
    <col min="20" max="20" width="13" style="34" hidden="1" customWidth="1"/>
    <col min="21" max="23" width="14.5" style="34" hidden="1" customWidth="1"/>
    <col min="24" max="24" width="8.5" style="34" hidden="1" customWidth="1"/>
    <col min="25" max="25" width="11.5" style="34" hidden="1" customWidth="1"/>
    <col min="26" max="26" width="13.25" style="2" bestFit="1" customWidth="1"/>
    <col min="27" max="28" width="14.5" style="34" hidden="1" customWidth="1"/>
    <col min="29" max="30" width="15.375" style="34" hidden="1" customWidth="1"/>
    <col min="31" max="32" width="13" style="34" hidden="1" customWidth="1"/>
    <col min="33" max="33" width="12.25" style="34" hidden="1" customWidth="1"/>
    <col min="34" max="34" width="11.5" style="34" hidden="1" customWidth="1"/>
    <col min="35" max="35" width="17.375" style="2" bestFit="1" customWidth="1"/>
    <col min="36" max="36" width="18.75" style="2" bestFit="1" customWidth="1"/>
    <col min="37" max="37" width="27.75" style="2" customWidth="1"/>
    <col min="38" max="41" width="17" style="2" customWidth="1"/>
    <col min="42" max="16384" width="9" style="13"/>
  </cols>
  <sheetData>
    <row r="1" spans="1:41" ht="16.5" x14ac:dyDescent="0.15">
      <c r="A1" s="1" t="s">
        <v>54</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row>
    <row r="2" spans="1:41" ht="14.25" x14ac:dyDescent="0.15">
      <c r="A2" s="2" t="s">
        <v>55</v>
      </c>
      <c r="D2" s="4"/>
      <c r="E2" s="4"/>
      <c r="F2" s="4"/>
      <c r="G2" s="14"/>
      <c r="H2" s="4"/>
      <c r="I2" s="96"/>
      <c r="J2" s="96"/>
      <c r="K2" s="96"/>
      <c r="L2" s="96"/>
      <c r="M2" s="96"/>
      <c r="N2" s="96"/>
      <c r="O2" s="15"/>
      <c r="P2" s="15"/>
      <c r="Q2" s="15"/>
      <c r="R2" s="15"/>
      <c r="S2" s="15"/>
      <c r="T2" s="15"/>
      <c r="U2" s="15"/>
      <c r="V2" s="15"/>
      <c r="W2" s="15"/>
      <c r="X2" s="15"/>
      <c r="Y2" s="15"/>
      <c r="Z2" s="15"/>
      <c r="AA2" s="15"/>
      <c r="AB2" s="15"/>
      <c r="AC2" s="15"/>
      <c r="AD2" s="15"/>
      <c r="AE2" s="15"/>
      <c r="AF2" s="15"/>
      <c r="AG2" s="15"/>
      <c r="AH2" s="15"/>
    </row>
    <row r="3" spans="1:41" ht="40.5" customHeight="1" x14ac:dyDescent="0.15">
      <c r="A3" s="16" t="s">
        <v>56</v>
      </c>
      <c r="B3" s="17" t="s">
        <v>57</v>
      </c>
      <c r="C3" s="17" t="s">
        <v>58</v>
      </c>
      <c r="D3" s="18" t="s">
        <v>59</v>
      </c>
      <c r="E3" s="18" t="s">
        <v>60</v>
      </c>
      <c r="F3" s="18" t="s">
        <v>61</v>
      </c>
      <c r="G3" s="17" t="s">
        <v>62</v>
      </c>
      <c r="H3" s="17" t="s">
        <v>63</v>
      </c>
      <c r="I3" s="18" t="s">
        <v>64</v>
      </c>
      <c r="J3" s="18" t="s">
        <v>65</v>
      </c>
      <c r="K3" s="17" t="s">
        <v>66</v>
      </c>
      <c r="L3" s="18" t="s">
        <v>67</v>
      </c>
      <c r="M3" s="19" t="s">
        <v>74</v>
      </c>
      <c r="N3" s="17" t="s">
        <v>75</v>
      </c>
      <c r="O3" s="19" t="s">
        <v>76</v>
      </c>
      <c r="P3" s="20" t="s">
        <v>77</v>
      </c>
      <c r="Q3" s="20" t="s">
        <v>78</v>
      </c>
      <c r="R3" s="20" t="s">
        <v>79</v>
      </c>
      <c r="S3" s="20" t="s">
        <v>80</v>
      </c>
      <c r="T3" s="20" t="s">
        <v>81</v>
      </c>
      <c r="U3" s="20" t="s">
        <v>82</v>
      </c>
      <c r="V3" s="20" t="s">
        <v>83</v>
      </c>
      <c r="W3" s="20" t="s">
        <v>84</v>
      </c>
      <c r="X3" s="20" t="s">
        <v>85</v>
      </c>
      <c r="Y3" s="20" t="s">
        <v>86</v>
      </c>
      <c r="Z3" s="17" t="s">
        <v>87</v>
      </c>
      <c r="AA3" s="19" t="s">
        <v>88</v>
      </c>
      <c r="AB3" s="20" t="s">
        <v>89</v>
      </c>
      <c r="AC3" s="20" t="s">
        <v>90</v>
      </c>
      <c r="AD3" s="20" t="s">
        <v>91</v>
      </c>
      <c r="AE3" s="20" t="s">
        <v>92</v>
      </c>
      <c r="AF3" s="20" t="s">
        <v>93</v>
      </c>
      <c r="AG3" s="20" t="s">
        <v>94</v>
      </c>
      <c r="AH3" s="20" t="s">
        <v>95</v>
      </c>
      <c r="AI3" s="17" t="s">
        <v>96</v>
      </c>
      <c r="AJ3" s="21" t="s">
        <v>68</v>
      </c>
      <c r="AK3" s="21" t="s">
        <v>97</v>
      </c>
      <c r="AL3" s="21" t="s">
        <v>69</v>
      </c>
      <c r="AM3" s="21" t="s">
        <v>70</v>
      </c>
      <c r="AN3" s="21" t="s">
        <v>71</v>
      </c>
      <c r="AO3" s="22" t="s">
        <v>72</v>
      </c>
    </row>
    <row r="4" spans="1:41" ht="24" customHeight="1" x14ac:dyDescent="0.15">
      <c r="A4" s="23" t="s">
        <v>0</v>
      </c>
      <c r="B4" s="5" t="s">
        <v>1</v>
      </c>
      <c r="C4" s="5" t="s">
        <v>1</v>
      </c>
      <c r="D4" s="5" t="s">
        <v>1</v>
      </c>
      <c r="E4" s="5" t="s">
        <v>1</v>
      </c>
      <c r="F4" s="6" t="s">
        <v>2</v>
      </c>
      <c r="G4" s="7" t="s">
        <v>1</v>
      </c>
      <c r="H4" s="7" t="s">
        <v>1</v>
      </c>
      <c r="I4" s="24">
        <v>1185000</v>
      </c>
      <c r="J4" s="24">
        <v>0</v>
      </c>
      <c r="K4" s="24">
        <v>0</v>
      </c>
      <c r="L4" s="24">
        <v>1185000</v>
      </c>
      <c r="M4" s="24">
        <v>1185106</v>
      </c>
      <c r="N4" s="24">
        <v>1185106</v>
      </c>
      <c r="O4" s="24">
        <v>0</v>
      </c>
      <c r="P4" s="24">
        <v>0</v>
      </c>
      <c r="Q4" s="24">
        <v>106</v>
      </c>
      <c r="R4" s="24">
        <v>100.00894514767933</v>
      </c>
      <c r="S4" s="24">
        <v>100</v>
      </c>
      <c r="T4" s="24">
        <v>3.2910711506207972</v>
      </c>
      <c r="U4" s="24">
        <v>1185000</v>
      </c>
      <c r="V4" s="24">
        <v>0</v>
      </c>
      <c r="W4" s="24">
        <v>0</v>
      </c>
      <c r="X4" s="24">
        <v>1185000</v>
      </c>
      <c r="Y4" s="24">
        <v>1185106</v>
      </c>
      <c r="Z4" s="24">
        <v>1185106</v>
      </c>
      <c r="AA4" s="24">
        <v>0</v>
      </c>
      <c r="AB4" s="24">
        <v>0</v>
      </c>
      <c r="AC4" s="24">
        <v>100.00894514767933</v>
      </c>
      <c r="AD4" s="24">
        <v>100</v>
      </c>
      <c r="AE4" s="24">
        <v>1.5782681815247723</v>
      </c>
      <c r="AF4" s="24">
        <v>0</v>
      </c>
      <c r="AG4" s="24">
        <v>0</v>
      </c>
      <c r="AH4" s="24">
        <v>1.7128029690960249</v>
      </c>
      <c r="AI4" s="28">
        <f>N4-Z4</f>
        <v>0</v>
      </c>
      <c r="AJ4" s="25"/>
      <c r="AK4" s="25"/>
      <c r="AL4" s="25"/>
      <c r="AM4" s="25"/>
      <c r="AN4" s="25"/>
      <c r="AO4" s="26"/>
    </row>
    <row r="5" spans="1:41" ht="24" customHeight="1" x14ac:dyDescent="0.15">
      <c r="A5" s="27" t="s">
        <v>0</v>
      </c>
      <c r="B5" s="8" t="s">
        <v>3</v>
      </c>
      <c r="C5" s="8" t="s">
        <v>4</v>
      </c>
      <c r="D5" s="8" t="s">
        <v>3</v>
      </c>
      <c r="E5" s="8" t="s">
        <v>6</v>
      </c>
      <c r="F5" s="9" t="s">
        <v>5</v>
      </c>
      <c r="G5" s="10" t="s">
        <v>7</v>
      </c>
      <c r="H5" s="10" t="s">
        <v>7</v>
      </c>
      <c r="I5" s="28">
        <v>1185000</v>
      </c>
      <c r="J5" s="28">
        <v>0</v>
      </c>
      <c r="K5" s="28">
        <v>0</v>
      </c>
      <c r="L5" s="28">
        <v>1185000</v>
      </c>
      <c r="M5" s="29">
        <v>1185106</v>
      </c>
      <c r="N5" s="28">
        <v>1185106</v>
      </c>
      <c r="O5" s="29">
        <v>0</v>
      </c>
      <c r="P5" s="29">
        <v>0</v>
      </c>
      <c r="Q5" s="29">
        <v>106</v>
      </c>
      <c r="R5" s="29">
        <v>100.00894514767933</v>
      </c>
      <c r="S5" s="29">
        <v>100</v>
      </c>
      <c r="T5" s="29">
        <v>3.2910711506207972</v>
      </c>
      <c r="U5" s="29">
        <v>1185000</v>
      </c>
      <c r="V5" s="29">
        <v>0</v>
      </c>
      <c r="W5" s="29">
        <v>0</v>
      </c>
      <c r="X5" s="29">
        <v>1185000</v>
      </c>
      <c r="Y5" s="29">
        <v>1185106</v>
      </c>
      <c r="Z5" s="28">
        <v>1185106</v>
      </c>
      <c r="AA5" s="29">
        <v>0</v>
      </c>
      <c r="AB5" s="29">
        <v>0</v>
      </c>
      <c r="AC5" s="29">
        <v>100.00894514767933</v>
      </c>
      <c r="AD5" s="29">
        <v>100</v>
      </c>
      <c r="AE5" s="29">
        <v>1.5782681815247723</v>
      </c>
      <c r="AF5" s="29">
        <v>0</v>
      </c>
      <c r="AG5" s="29">
        <v>0</v>
      </c>
      <c r="AH5" s="29">
        <v>1.7128029690960249</v>
      </c>
      <c r="AI5" s="28">
        <f>N5-Z5</f>
        <v>0</v>
      </c>
      <c r="AJ5" s="11"/>
      <c r="AK5" s="11"/>
      <c r="AL5" s="11"/>
      <c r="AM5" s="11"/>
      <c r="AN5" s="11"/>
      <c r="AO5" s="12"/>
    </row>
    <row r="6" spans="1:41" ht="24" customHeight="1" x14ac:dyDescent="0.15">
      <c r="A6" s="23" t="s">
        <v>8</v>
      </c>
      <c r="B6" s="5" t="s">
        <v>1</v>
      </c>
      <c r="C6" s="5" t="s">
        <v>1</v>
      </c>
      <c r="D6" s="5" t="s">
        <v>1</v>
      </c>
      <c r="E6" s="5" t="s">
        <v>1</v>
      </c>
      <c r="F6" s="6" t="s">
        <v>9</v>
      </c>
      <c r="G6" s="7" t="s">
        <v>1</v>
      </c>
      <c r="H6" s="7" t="s">
        <v>1</v>
      </c>
      <c r="I6" s="24">
        <v>10082000</v>
      </c>
      <c r="J6" s="24">
        <v>0</v>
      </c>
      <c r="K6" s="24">
        <v>0</v>
      </c>
      <c r="L6" s="24">
        <v>10082000</v>
      </c>
      <c r="M6" s="24">
        <v>10524369</v>
      </c>
      <c r="N6" s="24">
        <v>10524369</v>
      </c>
      <c r="O6" s="24">
        <v>0</v>
      </c>
      <c r="P6" s="24">
        <v>0</v>
      </c>
      <c r="Q6" s="24">
        <v>442369</v>
      </c>
      <c r="R6" s="24">
        <f t="shared" ref="R6:R32" si="0">IF(OR(N6="", L6="", L6=0), "", N6/L6*100)</f>
        <v>104.38771077167229</v>
      </c>
      <c r="S6" s="24">
        <f t="shared" ref="S6:S32" si="1">IF(OR(N6="", M6="", M6=0), "", N6/M6*100)</f>
        <v>100</v>
      </c>
      <c r="T6" s="24" t="e">
        <f>IF(OR(N6="", N32="", N32=0), "", N6/N$37*100)</f>
        <v>#DIV/0!</v>
      </c>
      <c r="U6" s="24">
        <v>10893000</v>
      </c>
      <c r="V6" s="24">
        <v>-1156000</v>
      </c>
      <c r="W6" s="24">
        <v>0</v>
      </c>
      <c r="X6" s="24">
        <v>9737000</v>
      </c>
      <c r="Y6" s="24">
        <v>9983270</v>
      </c>
      <c r="Z6" s="24">
        <v>9983270</v>
      </c>
      <c r="AA6" s="24">
        <v>0</v>
      </c>
      <c r="AB6" s="24">
        <v>0</v>
      </c>
      <c r="AC6" s="24">
        <f t="shared" ref="AC6:AC32" si="2">IF(OR(Z6="", X6="", X6=0), "", Z6/X6*100)</f>
        <v>102.5292184451063</v>
      </c>
      <c r="AD6" s="24">
        <f t="shared" ref="AD6:AD32" si="3">IF(OR(Z6="", Y6="", Y6=0), "", Z6/Y6*100)</f>
        <v>100</v>
      </c>
      <c r="AE6" s="24" t="e">
        <f>IF(OR(Z6="", Z32="", Z32=0), "", Z6/Z$37*100)</f>
        <v>#DIV/0!</v>
      </c>
      <c r="AF6" s="24">
        <v>541099</v>
      </c>
      <c r="AG6" s="24">
        <f t="shared" ref="AG6:AG32" si="4">IF(AF6=0, 0, IF(AND(OR(N6="", N6=0), Z6&lt;&gt;"", Z6&lt;&gt;0), "皆減", IF(AND(OR(Z6="", Z6=0), N6&lt;&gt;"", N6&lt;&gt;0), "皆増", AF6/Z6*100)))</f>
        <v>5.4200577566268366</v>
      </c>
      <c r="AH6" s="24" t="e">
        <f t="shared" ref="AH6:AH9" si="5">IF(T6="", IF(AE6="", "", 0-AE6), IF(AE6="", T6, T6-AE6))</f>
        <v>#DIV/0!</v>
      </c>
      <c r="AI6" s="28">
        <f t="shared" ref="AI6:AI32" si="6">N6-Z6</f>
        <v>541099</v>
      </c>
      <c r="AJ6" s="25"/>
      <c r="AK6" s="25"/>
      <c r="AL6" s="25"/>
      <c r="AM6" s="25"/>
      <c r="AN6" s="25"/>
      <c r="AO6" s="26"/>
    </row>
    <row r="7" spans="1:41" ht="24" customHeight="1" x14ac:dyDescent="0.15">
      <c r="A7" s="27" t="s">
        <v>8</v>
      </c>
      <c r="B7" s="8" t="s">
        <v>3</v>
      </c>
      <c r="C7" s="8" t="s">
        <v>10</v>
      </c>
      <c r="D7" s="8" t="s">
        <v>3</v>
      </c>
      <c r="E7" s="8" t="s">
        <v>6</v>
      </c>
      <c r="F7" s="9" t="s">
        <v>11</v>
      </c>
      <c r="G7" s="10" t="s">
        <v>7</v>
      </c>
      <c r="H7" s="10" t="s">
        <v>7</v>
      </c>
      <c r="I7" s="28">
        <v>3073000</v>
      </c>
      <c r="J7" s="28">
        <v>0</v>
      </c>
      <c r="K7" s="28">
        <v>0</v>
      </c>
      <c r="L7" s="28">
        <v>3073000</v>
      </c>
      <c r="M7" s="29">
        <v>3072402</v>
      </c>
      <c r="N7" s="28">
        <v>3072402</v>
      </c>
      <c r="O7" s="29">
        <v>0</v>
      </c>
      <c r="P7" s="29">
        <v>0</v>
      </c>
      <c r="Q7" s="29">
        <v>-598</v>
      </c>
      <c r="R7" s="29">
        <f t="shared" si="0"/>
        <v>99.980540188740648</v>
      </c>
      <c r="S7" s="29">
        <f t="shared" si="1"/>
        <v>100</v>
      </c>
      <c r="T7" s="29" t="e">
        <f>IF(OR(N7="", N32="", N32=0), "", N7/N$37*100)</f>
        <v>#DIV/0!</v>
      </c>
      <c r="U7" s="29">
        <v>3076000</v>
      </c>
      <c r="V7" s="29">
        <v>0</v>
      </c>
      <c r="W7" s="29">
        <v>0</v>
      </c>
      <c r="X7" s="29">
        <v>3076000</v>
      </c>
      <c r="Y7" s="29">
        <v>3078170</v>
      </c>
      <c r="Z7" s="28">
        <v>3078170</v>
      </c>
      <c r="AA7" s="29">
        <v>0</v>
      </c>
      <c r="AB7" s="29">
        <v>0</v>
      </c>
      <c r="AC7" s="29">
        <f t="shared" si="2"/>
        <v>100.07054616384916</v>
      </c>
      <c r="AD7" s="29">
        <f t="shared" si="3"/>
        <v>100</v>
      </c>
      <c r="AE7" s="29" t="e">
        <f>IF(OR(Z7="", Z32="", Z32=0), "", Z7/Z$37*100)</f>
        <v>#DIV/0!</v>
      </c>
      <c r="AF7" s="29">
        <v>-5768</v>
      </c>
      <c r="AG7" s="29">
        <f t="shared" si="4"/>
        <v>-0.18738406260862786</v>
      </c>
      <c r="AH7" s="29" t="e">
        <f t="shared" si="5"/>
        <v>#DIV/0!</v>
      </c>
      <c r="AI7" s="28">
        <f t="shared" si="6"/>
        <v>-5768</v>
      </c>
      <c r="AJ7" s="11"/>
      <c r="AK7" s="11"/>
      <c r="AL7" s="11"/>
      <c r="AM7" s="11"/>
      <c r="AN7" s="11"/>
      <c r="AO7" s="12"/>
    </row>
    <row r="8" spans="1:41" ht="24" customHeight="1" x14ac:dyDescent="0.15">
      <c r="A8" s="27" t="s">
        <v>8</v>
      </c>
      <c r="B8" s="8" t="s">
        <v>3</v>
      </c>
      <c r="C8" s="8" t="s">
        <v>10</v>
      </c>
      <c r="D8" s="8" t="s">
        <v>12</v>
      </c>
      <c r="E8" s="8" t="s">
        <v>6</v>
      </c>
      <c r="F8" s="9" t="s">
        <v>13</v>
      </c>
      <c r="G8" s="10" t="s">
        <v>7</v>
      </c>
      <c r="H8" s="10" t="s">
        <v>7</v>
      </c>
      <c r="I8" s="28">
        <v>7000000</v>
      </c>
      <c r="J8" s="28">
        <v>0</v>
      </c>
      <c r="K8" s="28">
        <v>0</v>
      </c>
      <c r="L8" s="28">
        <v>7000000</v>
      </c>
      <c r="M8" s="29">
        <v>7370967</v>
      </c>
      <c r="N8" s="28">
        <v>7370967</v>
      </c>
      <c r="O8" s="29">
        <v>0</v>
      </c>
      <c r="P8" s="29">
        <v>0</v>
      </c>
      <c r="Q8" s="29">
        <v>370967</v>
      </c>
      <c r="R8" s="29">
        <f t="shared" si="0"/>
        <v>105.29952857142857</v>
      </c>
      <c r="S8" s="29">
        <f t="shared" si="1"/>
        <v>100</v>
      </c>
      <c r="T8" s="29" t="e">
        <f>IF(OR(N8="", N32="", N32=0), "", N8/N$37*100)</f>
        <v>#DIV/0!</v>
      </c>
      <c r="U8" s="29">
        <v>7800000</v>
      </c>
      <c r="V8" s="29">
        <v>-1156000</v>
      </c>
      <c r="W8" s="29">
        <v>0</v>
      </c>
      <c r="X8" s="29">
        <v>6644000</v>
      </c>
      <c r="Y8" s="29">
        <v>6877500</v>
      </c>
      <c r="Z8" s="28">
        <v>6877500</v>
      </c>
      <c r="AA8" s="29">
        <v>0</v>
      </c>
      <c r="AB8" s="29">
        <v>0</v>
      </c>
      <c r="AC8" s="29">
        <f t="shared" si="2"/>
        <v>103.51444912703191</v>
      </c>
      <c r="AD8" s="29">
        <f t="shared" si="3"/>
        <v>100</v>
      </c>
      <c r="AE8" s="29" t="e">
        <f>IF(OR(Z8="", Z32="", Z32=0), "", Z8/Z$37*100)</f>
        <v>#DIV/0!</v>
      </c>
      <c r="AF8" s="29">
        <v>493467</v>
      </c>
      <c r="AG8" s="29">
        <f t="shared" si="4"/>
        <v>7.1750926935659765</v>
      </c>
      <c r="AH8" s="29" t="e">
        <f t="shared" si="5"/>
        <v>#DIV/0!</v>
      </c>
      <c r="AI8" s="28">
        <f t="shared" si="6"/>
        <v>493467</v>
      </c>
      <c r="AJ8" s="11"/>
      <c r="AK8" s="11"/>
      <c r="AL8" s="11"/>
      <c r="AM8" s="11"/>
      <c r="AN8" s="11"/>
      <c r="AO8" s="12"/>
    </row>
    <row r="9" spans="1:41" ht="24" customHeight="1" x14ac:dyDescent="0.15">
      <c r="A9" s="27" t="s">
        <v>8</v>
      </c>
      <c r="B9" s="8" t="s">
        <v>14</v>
      </c>
      <c r="C9" s="8" t="s">
        <v>4</v>
      </c>
      <c r="D9" s="8" t="s">
        <v>3</v>
      </c>
      <c r="E9" s="8" t="s">
        <v>6</v>
      </c>
      <c r="F9" s="9" t="s">
        <v>15</v>
      </c>
      <c r="G9" s="10" t="s">
        <v>7</v>
      </c>
      <c r="H9" s="10" t="s">
        <v>7</v>
      </c>
      <c r="I9" s="28">
        <v>9000</v>
      </c>
      <c r="J9" s="28">
        <v>0</v>
      </c>
      <c r="K9" s="28">
        <v>0</v>
      </c>
      <c r="L9" s="28">
        <v>9000</v>
      </c>
      <c r="M9" s="29">
        <v>81000</v>
      </c>
      <c r="N9" s="28">
        <v>81000</v>
      </c>
      <c r="O9" s="29">
        <v>0</v>
      </c>
      <c r="P9" s="29">
        <v>0</v>
      </c>
      <c r="Q9" s="29">
        <v>72000</v>
      </c>
      <c r="R9" s="29">
        <f t="shared" si="0"/>
        <v>900</v>
      </c>
      <c r="S9" s="29">
        <f t="shared" si="1"/>
        <v>100</v>
      </c>
      <c r="T9" s="29" t="e">
        <f>IF(OR(N9="", N32="", N32=0), "", N9/N$37*100)</f>
        <v>#DIV/0!</v>
      </c>
      <c r="U9" s="29">
        <v>17000</v>
      </c>
      <c r="V9" s="29">
        <v>0</v>
      </c>
      <c r="W9" s="29">
        <v>0</v>
      </c>
      <c r="X9" s="29">
        <v>17000</v>
      </c>
      <c r="Y9" s="29">
        <v>27600</v>
      </c>
      <c r="Z9" s="28">
        <v>27600</v>
      </c>
      <c r="AA9" s="29">
        <v>0</v>
      </c>
      <c r="AB9" s="29">
        <v>0</v>
      </c>
      <c r="AC9" s="29">
        <f t="shared" si="2"/>
        <v>162.35294117647058</v>
      </c>
      <c r="AD9" s="29">
        <f t="shared" si="3"/>
        <v>100</v>
      </c>
      <c r="AE9" s="29" t="e">
        <f>IF(OR(Z9="", Z32="", Z32=0), "", Z9/Z$37*100)</f>
        <v>#DIV/0!</v>
      </c>
      <c r="AF9" s="29">
        <v>53400</v>
      </c>
      <c r="AG9" s="29">
        <f t="shared" si="4"/>
        <v>193.47826086956522</v>
      </c>
      <c r="AH9" s="29" t="e">
        <f t="shared" si="5"/>
        <v>#DIV/0!</v>
      </c>
      <c r="AI9" s="28">
        <f t="shared" si="6"/>
        <v>53400</v>
      </c>
      <c r="AJ9" s="11"/>
      <c r="AK9" s="11"/>
      <c r="AL9" s="11"/>
      <c r="AM9" s="11"/>
      <c r="AN9" s="11"/>
      <c r="AO9" s="12"/>
    </row>
    <row r="10" spans="1:41" ht="24" customHeight="1" x14ac:dyDescent="0.15">
      <c r="A10" s="23" t="s">
        <v>16</v>
      </c>
      <c r="B10" s="5" t="s">
        <v>1</v>
      </c>
      <c r="C10" s="5" t="s">
        <v>1</v>
      </c>
      <c r="D10" s="5" t="s">
        <v>1</v>
      </c>
      <c r="E10" s="5" t="s">
        <v>1</v>
      </c>
      <c r="F10" s="6" t="s">
        <v>17</v>
      </c>
      <c r="G10" s="7" t="s">
        <v>1</v>
      </c>
      <c r="H10" s="7" t="s">
        <v>1</v>
      </c>
      <c r="I10" s="24">
        <v>9043000</v>
      </c>
      <c r="J10" s="24">
        <v>213000</v>
      </c>
      <c r="K10" s="24">
        <v>0</v>
      </c>
      <c r="L10" s="24">
        <v>9256000</v>
      </c>
      <c r="M10" s="24">
        <v>1118185</v>
      </c>
      <c r="N10" s="24">
        <v>1118185</v>
      </c>
      <c r="O10" s="24">
        <v>0</v>
      </c>
      <c r="P10" s="24">
        <v>0</v>
      </c>
      <c r="Q10" s="24">
        <v>-8137815</v>
      </c>
      <c r="R10" s="24">
        <f t="shared" si="0"/>
        <v>12.080650388936906</v>
      </c>
      <c r="S10" s="24">
        <f t="shared" si="1"/>
        <v>100</v>
      </c>
      <c r="T10" s="24" t="e">
        <f>IF(OR(N10="", N32="", N32=0), "", N10/N$37*100)</f>
        <v>#DIV/0!</v>
      </c>
      <c r="U10" s="24">
        <v>12049000</v>
      </c>
      <c r="V10" s="24">
        <v>-4125000</v>
      </c>
      <c r="W10" s="24">
        <v>31444154</v>
      </c>
      <c r="X10" s="24">
        <v>39368154</v>
      </c>
      <c r="Y10" s="24">
        <v>39368154</v>
      </c>
      <c r="Z10" s="24">
        <v>39368154</v>
      </c>
      <c r="AA10" s="24">
        <v>0</v>
      </c>
      <c r="AB10" s="24">
        <v>0</v>
      </c>
      <c r="AC10" s="24">
        <f t="shared" si="2"/>
        <v>100</v>
      </c>
      <c r="AD10" s="24">
        <f t="shared" si="3"/>
        <v>100</v>
      </c>
      <c r="AE10" s="24" t="e">
        <f>IF(OR(Z10="", Z32="", Z32=0), "", Z10/Z$37*100)</f>
        <v>#DIV/0!</v>
      </c>
      <c r="AF10" s="24">
        <v>-38249969</v>
      </c>
      <c r="AG10" s="24">
        <f t="shared" si="4"/>
        <v>-97.159671240871489</v>
      </c>
      <c r="AH10" s="24"/>
      <c r="AI10" s="28">
        <f t="shared" si="6"/>
        <v>-38249969</v>
      </c>
      <c r="AJ10" s="25"/>
      <c r="AK10" s="25"/>
      <c r="AL10" s="25"/>
      <c r="AM10" s="25"/>
      <c r="AN10" s="25"/>
      <c r="AO10" s="26"/>
    </row>
    <row r="11" spans="1:41" ht="24" customHeight="1" x14ac:dyDescent="0.15">
      <c r="A11" s="27" t="s">
        <v>16</v>
      </c>
      <c r="B11" s="8" t="s">
        <v>14</v>
      </c>
      <c r="C11" s="8" t="s">
        <v>4</v>
      </c>
      <c r="D11" s="8" t="s">
        <v>3</v>
      </c>
      <c r="E11" s="8" t="s">
        <v>6</v>
      </c>
      <c r="F11" s="9" t="s">
        <v>18</v>
      </c>
      <c r="G11" s="10" t="s">
        <v>7</v>
      </c>
      <c r="H11" s="10" t="s">
        <v>7</v>
      </c>
      <c r="I11" s="28">
        <v>0</v>
      </c>
      <c r="J11" s="28">
        <v>0</v>
      </c>
      <c r="K11" s="28">
        <v>0</v>
      </c>
      <c r="L11" s="28">
        <v>0</v>
      </c>
      <c r="M11" s="29">
        <v>0</v>
      </c>
      <c r="N11" s="28">
        <v>0</v>
      </c>
      <c r="O11" s="29">
        <v>0</v>
      </c>
      <c r="P11" s="29">
        <v>0</v>
      </c>
      <c r="Q11" s="29">
        <v>0</v>
      </c>
      <c r="R11" s="29" t="str">
        <f t="shared" si="0"/>
        <v/>
      </c>
      <c r="S11" s="29" t="str">
        <f t="shared" si="1"/>
        <v/>
      </c>
      <c r="T11" s="29" t="e">
        <f>IF(OR(N11="", N32="", N32=0), "", N11/N$37*100)</f>
        <v>#DIV/0!</v>
      </c>
      <c r="U11" s="29">
        <v>5750000</v>
      </c>
      <c r="V11" s="29">
        <v>-2846000</v>
      </c>
      <c r="W11" s="29">
        <v>13629000</v>
      </c>
      <c r="X11" s="29">
        <v>16533000</v>
      </c>
      <c r="Y11" s="29">
        <v>16533000</v>
      </c>
      <c r="Z11" s="28">
        <v>16533000</v>
      </c>
      <c r="AA11" s="29">
        <v>0</v>
      </c>
      <c r="AB11" s="29">
        <v>0</v>
      </c>
      <c r="AC11" s="29">
        <f t="shared" si="2"/>
        <v>100</v>
      </c>
      <c r="AD11" s="29">
        <f t="shared" si="3"/>
        <v>100</v>
      </c>
      <c r="AE11" s="29" t="e">
        <f>IF(OR(Z11="", Z32="", Z32=0), "", Z11/Z$37*100)</f>
        <v>#DIV/0!</v>
      </c>
      <c r="AF11" s="29">
        <v>-16533000</v>
      </c>
      <c r="AG11" s="29" t="str">
        <f t="shared" si="4"/>
        <v>皆減</v>
      </c>
      <c r="AH11" s="29"/>
      <c r="AI11" s="28">
        <f t="shared" si="6"/>
        <v>-16533000</v>
      </c>
      <c r="AJ11" s="11"/>
      <c r="AK11" s="11"/>
      <c r="AL11" s="11"/>
      <c r="AM11" s="11"/>
      <c r="AN11" s="11"/>
      <c r="AO11" s="12"/>
    </row>
    <row r="12" spans="1:41" ht="24" customHeight="1" x14ac:dyDescent="0.15">
      <c r="A12" s="27" t="s">
        <v>16</v>
      </c>
      <c r="B12" s="8" t="s">
        <v>14</v>
      </c>
      <c r="C12" s="8" t="s">
        <v>4</v>
      </c>
      <c r="D12" s="8" t="s">
        <v>3</v>
      </c>
      <c r="E12" s="8" t="s">
        <v>19</v>
      </c>
      <c r="F12" s="9" t="s">
        <v>20</v>
      </c>
      <c r="G12" s="10" t="s">
        <v>7</v>
      </c>
      <c r="H12" s="10" t="s">
        <v>7</v>
      </c>
      <c r="I12" s="28">
        <v>0</v>
      </c>
      <c r="J12" s="28">
        <v>0</v>
      </c>
      <c r="K12" s="28">
        <v>0</v>
      </c>
      <c r="L12" s="28">
        <v>0</v>
      </c>
      <c r="M12" s="29">
        <v>0</v>
      </c>
      <c r="N12" s="28">
        <v>0</v>
      </c>
      <c r="O12" s="29">
        <v>0</v>
      </c>
      <c r="P12" s="29">
        <v>0</v>
      </c>
      <c r="Q12" s="29">
        <v>0</v>
      </c>
      <c r="R12" s="29" t="str">
        <f t="shared" si="0"/>
        <v/>
      </c>
      <c r="S12" s="29" t="str">
        <f t="shared" si="1"/>
        <v/>
      </c>
      <c r="T12" s="29" t="e">
        <f>IF(OR(N12="", N32="", N32=0), "", N12/N$37*100)</f>
        <v>#DIV/0!</v>
      </c>
      <c r="U12" s="29">
        <v>1184000</v>
      </c>
      <c r="V12" s="29">
        <v>-277000</v>
      </c>
      <c r="W12" s="29">
        <v>0</v>
      </c>
      <c r="X12" s="29">
        <v>907000</v>
      </c>
      <c r="Y12" s="29">
        <v>907000</v>
      </c>
      <c r="Z12" s="28">
        <v>907000</v>
      </c>
      <c r="AA12" s="29">
        <v>0</v>
      </c>
      <c r="AB12" s="29">
        <v>0</v>
      </c>
      <c r="AC12" s="29">
        <f t="shared" si="2"/>
        <v>100</v>
      </c>
      <c r="AD12" s="29">
        <f t="shared" si="3"/>
        <v>100</v>
      </c>
      <c r="AE12" s="29" t="e">
        <f>IF(OR(Z12="", Z32="", Z32=0), "", Z12/Z$37*100)</f>
        <v>#DIV/0!</v>
      </c>
      <c r="AF12" s="29">
        <v>-907000</v>
      </c>
      <c r="AG12" s="29" t="str">
        <f t="shared" si="4"/>
        <v>皆減</v>
      </c>
      <c r="AH12" s="29"/>
      <c r="AI12" s="28">
        <f t="shared" si="6"/>
        <v>-907000</v>
      </c>
      <c r="AJ12" s="11"/>
      <c r="AK12" s="11"/>
      <c r="AL12" s="11"/>
      <c r="AM12" s="11"/>
      <c r="AN12" s="11"/>
      <c r="AO12" s="12"/>
    </row>
    <row r="13" spans="1:41" ht="24" customHeight="1" x14ac:dyDescent="0.15">
      <c r="A13" s="27" t="s">
        <v>16</v>
      </c>
      <c r="B13" s="8" t="s">
        <v>14</v>
      </c>
      <c r="C13" s="8" t="s">
        <v>4</v>
      </c>
      <c r="D13" s="8" t="s">
        <v>3</v>
      </c>
      <c r="E13" s="8" t="s">
        <v>21</v>
      </c>
      <c r="F13" s="9" t="s">
        <v>22</v>
      </c>
      <c r="G13" s="10" t="s">
        <v>7</v>
      </c>
      <c r="H13" s="10" t="s">
        <v>7</v>
      </c>
      <c r="I13" s="28">
        <v>9043000</v>
      </c>
      <c r="J13" s="28">
        <v>213000</v>
      </c>
      <c r="K13" s="28">
        <v>0</v>
      </c>
      <c r="L13" s="28">
        <v>9256000</v>
      </c>
      <c r="M13" s="29">
        <v>1118185</v>
      </c>
      <c r="N13" s="28">
        <v>1118185</v>
      </c>
      <c r="O13" s="29">
        <v>0</v>
      </c>
      <c r="P13" s="29">
        <v>0</v>
      </c>
      <c r="Q13" s="29">
        <v>-8137815</v>
      </c>
      <c r="R13" s="29">
        <f t="shared" si="0"/>
        <v>12.080650388936906</v>
      </c>
      <c r="S13" s="29">
        <f t="shared" si="1"/>
        <v>100</v>
      </c>
      <c r="T13" s="29" t="e">
        <f>IF(OR(N13="", N32="", N32=0), "", N13/N$37*100)</f>
        <v>#DIV/0!</v>
      </c>
      <c r="U13" s="29">
        <v>5115000</v>
      </c>
      <c r="V13" s="29">
        <v>-1002000</v>
      </c>
      <c r="W13" s="29">
        <v>17815154</v>
      </c>
      <c r="X13" s="29">
        <v>21928154</v>
      </c>
      <c r="Y13" s="29">
        <v>21928154</v>
      </c>
      <c r="Z13" s="28">
        <v>21928154</v>
      </c>
      <c r="AA13" s="29">
        <v>0</v>
      </c>
      <c r="AB13" s="29">
        <v>0</v>
      </c>
      <c r="AC13" s="29">
        <f t="shared" si="2"/>
        <v>100</v>
      </c>
      <c r="AD13" s="29">
        <f t="shared" si="3"/>
        <v>100</v>
      </c>
      <c r="AE13" s="29" t="e">
        <f>IF(OR(Z13="", Z32="", Z32=0), "", Z13/Z$37*100)</f>
        <v>#DIV/0!</v>
      </c>
      <c r="AF13" s="29">
        <v>-20809969</v>
      </c>
      <c r="AG13" s="29">
        <f t="shared" si="4"/>
        <v>-94.900687946646116</v>
      </c>
      <c r="AH13" s="29"/>
      <c r="AI13" s="28">
        <f t="shared" si="6"/>
        <v>-20809969</v>
      </c>
      <c r="AJ13" s="11"/>
      <c r="AK13" s="11"/>
      <c r="AL13" s="11"/>
      <c r="AM13" s="11"/>
      <c r="AN13" s="11"/>
      <c r="AO13" s="12"/>
    </row>
    <row r="14" spans="1:41" ht="24" customHeight="1" x14ac:dyDescent="0.15">
      <c r="A14" s="23" t="s">
        <v>23</v>
      </c>
      <c r="B14" s="5" t="s">
        <v>1</v>
      </c>
      <c r="C14" s="5" t="s">
        <v>1</v>
      </c>
      <c r="D14" s="5" t="s">
        <v>1</v>
      </c>
      <c r="E14" s="5" t="s">
        <v>1</v>
      </c>
      <c r="F14" s="6" t="s">
        <v>24</v>
      </c>
      <c r="G14" s="7" t="s">
        <v>1</v>
      </c>
      <c r="H14" s="7" t="s">
        <v>1</v>
      </c>
      <c r="I14" s="24">
        <v>21736000</v>
      </c>
      <c r="J14" s="24">
        <v>-577000</v>
      </c>
      <c r="K14" s="24">
        <v>0</v>
      </c>
      <c r="L14" s="24">
        <v>21159000</v>
      </c>
      <c r="M14" s="24">
        <v>21096988</v>
      </c>
      <c r="N14" s="24">
        <v>21096988</v>
      </c>
      <c r="O14" s="24">
        <v>0</v>
      </c>
      <c r="P14" s="24">
        <v>0</v>
      </c>
      <c r="Q14" s="24">
        <v>-62012</v>
      </c>
      <c r="R14" s="24">
        <f t="shared" si="0"/>
        <v>99.706923767663881</v>
      </c>
      <c r="S14" s="24">
        <f t="shared" si="1"/>
        <v>100</v>
      </c>
      <c r="T14" s="24" t="e">
        <f>IF(OR(N14="", N32="", N32=0), "", N14/N$37*100)</f>
        <v>#DIV/0!</v>
      </c>
      <c r="U14" s="24">
        <v>22991000</v>
      </c>
      <c r="V14" s="24">
        <v>-233000</v>
      </c>
      <c r="W14" s="24">
        <v>0</v>
      </c>
      <c r="X14" s="24">
        <v>22758000</v>
      </c>
      <c r="Y14" s="24">
        <v>22758292</v>
      </c>
      <c r="Z14" s="24">
        <v>22758292</v>
      </c>
      <c r="AA14" s="24">
        <v>0</v>
      </c>
      <c r="AB14" s="24">
        <v>0</v>
      </c>
      <c r="AC14" s="24">
        <f t="shared" si="2"/>
        <v>100.00128306529572</v>
      </c>
      <c r="AD14" s="24">
        <f t="shared" si="3"/>
        <v>100</v>
      </c>
      <c r="AE14" s="24" t="e">
        <f>IF(OR(Z14="", Z32="", Z32=0), "", Z14/Z$37*100)</f>
        <v>#DIV/0!</v>
      </c>
      <c r="AF14" s="24">
        <v>-1661304</v>
      </c>
      <c r="AG14" s="24">
        <f t="shared" si="4"/>
        <v>-7.2997745173495439</v>
      </c>
      <c r="AH14" s="24"/>
      <c r="AI14" s="28">
        <f t="shared" si="6"/>
        <v>-1661304</v>
      </c>
      <c r="AJ14" s="25"/>
      <c r="AK14" s="25"/>
      <c r="AL14" s="25"/>
      <c r="AM14" s="25"/>
      <c r="AN14" s="25"/>
      <c r="AO14" s="26"/>
    </row>
    <row r="15" spans="1:41" ht="24" customHeight="1" x14ac:dyDescent="0.15">
      <c r="A15" s="27" t="s">
        <v>23</v>
      </c>
      <c r="B15" s="8" t="s">
        <v>3</v>
      </c>
      <c r="C15" s="8" t="s">
        <v>12</v>
      </c>
      <c r="D15" s="8" t="s">
        <v>3</v>
      </c>
      <c r="E15" s="8" t="s">
        <v>6</v>
      </c>
      <c r="F15" s="9" t="s">
        <v>25</v>
      </c>
      <c r="G15" s="10" t="s">
        <v>7</v>
      </c>
      <c r="H15" s="10" t="s">
        <v>7</v>
      </c>
      <c r="I15" s="28">
        <v>760000</v>
      </c>
      <c r="J15" s="28">
        <v>0</v>
      </c>
      <c r="K15" s="28">
        <v>0</v>
      </c>
      <c r="L15" s="28">
        <v>760000</v>
      </c>
      <c r="M15" s="29">
        <v>697202</v>
      </c>
      <c r="N15" s="28">
        <v>697202</v>
      </c>
      <c r="O15" s="29">
        <v>0</v>
      </c>
      <c r="P15" s="29">
        <v>0</v>
      </c>
      <c r="Q15" s="29">
        <v>-62798</v>
      </c>
      <c r="R15" s="29">
        <f t="shared" si="0"/>
        <v>91.737105263157886</v>
      </c>
      <c r="S15" s="29">
        <f t="shared" si="1"/>
        <v>100</v>
      </c>
      <c r="T15" s="29" t="e">
        <f>IF(OR(N15="", N32="", N32=0), "", N15/N$37*100)</f>
        <v>#DIV/0!</v>
      </c>
      <c r="U15" s="29">
        <v>380000</v>
      </c>
      <c r="V15" s="29">
        <v>0</v>
      </c>
      <c r="W15" s="29">
        <v>0</v>
      </c>
      <c r="X15" s="29">
        <v>380000</v>
      </c>
      <c r="Y15" s="29">
        <v>380292</v>
      </c>
      <c r="Z15" s="28">
        <v>380292</v>
      </c>
      <c r="AA15" s="29">
        <v>0</v>
      </c>
      <c r="AB15" s="29">
        <v>0</v>
      </c>
      <c r="AC15" s="29">
        <f t="shared" si="2"/>
        <v>100.07684210526315</v>
      </c>
      <c r="AD15" s="29">
        <f t="shared" si="3"/>
        <v>100</v>
      </c>
      <c r="AE15" s="29" t="e">
        <f>IF(OR(Z15="", Z32="", Z32=0), "", Z15/Z$37*100)</f>
        <v>#DIV/0!</v>
      </c>
      <c r="AF15" s="29">
        <v>316910</v>
      </c>
      <c r="AG15" s="29">
        <f t="shared" si="4"/>
        <v>83.333333333333343</v>
      </c>
      <c r="AH15" s="29"/>
      <c r="AI15" s="28">
        <f t="shared" si="6"/>
        <v>316910</v>
      </c>
      <c r="AJ15" s="11"/>
      <c r="AK15" s="11"/>
      <c r="AL15" s="11"/>
      <c r="AM15" s="11"/>
      <c r="AN15" s="11"/>
      <c r="AO15" s="12"/>
    </row>
    <row r="16" spans="1:41" ht="24" customHeight="1" x14ac:dyDescent="0.15">
      <c r="A16" s="27" t="s">
        <v>23</v>
      </c>
      <c r="B16" s="8" t="s">
        <v>14</v>
      </c>
      <c r="C16" s="8" t="s">
        <v>10</v>
      </c>
      <c r="D16" s="8" t="s">
        <v>3</v>
      </c>
      <c r="E16" s="8" t="s">
        <v>6</v>
      </c>
      <c r="F16" s="9" t="s">
        <v>26</v>
      </c>
      <c r="G16" s="10" t="s">
        <v>7</v>
      </c>
      <c r="H16" s="10" t="s">
        <v>7</v>
      </c>
      <c r="I16" s="28">
        <v>3663000</v>
      </c>
      <c r="J16" s="28">
        <v>-747000</v>
      </c>
      <c r="K16" s="28">
        <v>0</v>
      </c>
      <c r="L16" s="28">
        <v>2916000</v>
      </c>
      <c r="M16" s="29">
        <v>2916000</v>
      </c>
      <c r="N16" s="28">
        <v>2916000</v>
      </c>
      <c r="O16" s="29">
        <v>0</v>
      </c>
      <c r="P16" s="29">
        <v>0</v>
      </c>
      <c r="Q16" s="29">
        <v>0</v>
      </c>
      <c r="R16" s="29">
        <f t="shared" si="0"/>
        <v>100</v>
      </c>
      <c r="S16" s="29">
        <f t="shared" si="1"/>
        <v>100</v>
      </c>
      <c r="T16" s="29" t="e">
        <f>IF(OR(N16="", N32="", N32=0), "", N16/N$37*100)</f>
        <v>#DIV/0!</v>
      </c>
      <c r="U16" s="29">
        <v>2775000</v>
      </c>
      <c r="V16" s="29">
        <v>-135000</v>
      </c>
      <c r="W16" s="29">
        <v>0</v>
      </c>
      <c r="X16" s="29">
        <v>2640000</v>
      </c>
      <c r="Y16" s="29">
        <v>2640000</v>
      </c>
      <c r="Z16" s="28">
        <v>2640000</v>
      </c>
      <c r="AA16" s="29">
        <v>0</v>
      </c>
      <c r="AB16" s="29">
        <v>0</v>
      </c>
      <c r="AC16" s="29">
        <f t="shared" si="2"/>
        <v>100</v>
      </c>
      <c r="AD16" s="29">
        <f t="shared" si="3"/>
        <v>100</v>
      </c>
      <c r="AE16" s="29" t="e">
        <f>IF(OR(Z16="", Z32="", Z32=0), "", Z16/Z$37*100)</f>
        <v>#DIV/0!</v>
      </c>
      <c r="AF16" s="29">
        <v>276000</v>
      </c>
      <c r="AG16" s="29">
        <f t="shared" si="4"/>
        <v>10.454545454545453</v>
      </c>
      <c r="AH16" s="29"/>
      <c r="AI16" s="28">
        <f t="shared" si="6"/>
        <v>276000</v>
      </c>
      <c r="AJ16" s="11"/>
      <c r="AK16" s="11"/>
      <c r="AL16" s="11"/>
      <c r="AM16" s="11"/>
      <c r="AN16" s="11"/>
      <c r="AO16" s="12"/>
    </row>
    <row r="17" spans="1:41" ht="24" customHeight="1" x14ac:dyDescent="0.15">
      <c r="A17" s="27" t="s">
        <v>23</v>
      </c>
      <c r="B17" s="8" t="s">
        <v>14</v>
      </c>
      <c r="C17" s="8" t="s">
        <v>10</v>
      </c>
      <c r="D17" s="8" t="s">
        <v>14</v>
      </c>
      <c r="E17" s="8" t="s">
        <v>6</v>
      </c>
      <c r="F17" s="9" t="s">
        <v>27</v>
      </c>
      <c r="G17" s="10" t="s">
        <v>7</v>
      </c>
      <c r="H17" s="10" t="s">
        <v>7</v>
      </c>
      <c r="I17" s="28">
        <v>0</v>
      </c>
      <c r="J17" s="28">
        <v>0</v>
      </c>
      <c r="K17" s="28">
        <v>0</v>
      </c>
      <c r="L17" s="28">
        <v>0</v>
      </c>
      <c r="M17" s="29">
        <v>0</v>
      </c>
      <c r="N17" s="28">
        <v>0</v>
      </c>
      <c r="O17" s="29">
        <v>0</v>
      </c>
      <c r="P17" s="29">
        <v>0</v>
      </c>
      <c r="Q17" s="29">
        <v>0</v>
      </c>
      <c r="R17" s="29" t="str">
        <f t="shared" si="0"/>
        <v/>
      </c>
      <c r="S17" s="29" t="str">
        <f t="shared" si="1"/>
        <v/>
      </c>
      <c r="T17" s="29" t="e">
        <f>IF(OR(N17="", N32="", N32=0), "", N17/N$37*100)</f>
        <v>#DIV/0!</v>
      </c>
      <c r="U17" s="29">
        <v>2546000</v>
      </c>
      <c r="V17" s="29">
        <v>-120000</v>
      </c>
      <c r="W17" s="29">
        <v>0</v>
      </c>
      <c r="X17" s="29">
        <v>2426000</v>
      </c>
      <c r="Y17" s="29">
        <v>2426000</v>
      </c>
      <c r="Z17" s="28">
        <v>2426000</v>
      </c>
      <c r="AA17" s="29">
        <v>0</v>
      </c>
      <c r="AB17" s="29">
        <v>0</v>
      </c>
      <c r="AC17" s="29">
        <f t="shared" si="2"/>
        <v>100</v>
      </c>
      <c r="AD17" s="29">
        <f t="shared" si="3"/>
        <v>100</v>
      </c>
      <c r="AE17" s="29" t="e">
        <f>IF(OR(Z17="", Z32="", Z32=0), "", Z17/Z$37*100)</f>
        <v>#DIV/0!</v>
      </c>
      <c r="AF17" s="29">
        <v>-2426000</v>
      </c>
      <c r="AG17" s="29" t="str">
        <f t="shared" si="4"/>
        <v>皆減</v>
      </c>
      <c r="AH17" s="29"/>
      <c r="AI17" s="28">
        <f t="shared" si="6"/>
        <v>-2426000</v>
      </c>
      <c r="AJ17" s="11"/>
      <c r="AK17" s="11"/>
      <c r="AL17" s="11"/>
      <c r="AM17" s="11"/>
      <c r="AN17" s="11"/>
      <c r="AO17" s="12"/>
    </row>
    <row r="18" spans="1:41" ht="24" customHeight="1" x14ac:dyDescent="0.15">
      <c r="A18" s="27" t="s">
        <v>23</v>
      </c>
      <c r="B18" s="8" t="s">
        <v>12</v>
      </c>
      <c r="C18" s="8" t="s">
        <v>12</v>
      </c>
      <c r="D18" s="8" t="s">
        <v>3</v>
      </c>
      <c r="E18" s="8" t="s">
        <v>6</v>
      </c>
      <c r="F18" s="9" t="s">
        <v>28</v>
      </c>
      <c r="G18" s="10" t="s">
        <v>7</v>
      </c>
      <c r="H18" s="10" t="s">
        <v>7</v>
      </c>
      <c r="I18" s="28">
        <v>17313000</v>
      </c>
      <c r="J18" s="28">
        <v>28000</v>
      </c>
      <c r="K18" s="28">
        <v>0</v>
      </c>
      <c r="L18" s="28">
        <v>17341000</v>
      </c>
      <c r="M18" s="29">
        <v>17341000</v>
      </c>
      <c r="N18" s="28">
        <v>17341000</v>
      </c>
      <c r="O18" s="29">
        <v>0</v>
      </c>
      <c r="P18" s="29">
        <v>0</v>
      </c>
      <c r="Q18" s="29">
        <v>0</v>
      </c>
      <c r="R18" s="29">
        <f t="shared" si="0"/>
        <v>100</v>
      </c>
      <c r="S18" s="29">
        <f t="shared" si="1"/>
        <v>100</v>
      </c>
      <c r="T18" s="29" t="e">
        <f>IF(OR(N18="", N32="", N32=0), "", N18/N$37*100)</f>
        <v>#DIV/0!</v>
      </c>
      <c r="U18" s="29">
        <v>17290000</v>
      </c>
      <c r="V18" s="29">
        <v>22000</v>
      </c>
      <c r="W18" s="29">
        <v>0</v>
      </c>
      <c r="X18" s="29">
        <v>17312000</v>
      </c>
      <c r="Y18" s="29">
        <v>17312000</v>
      </c>
      <c r="Z18" s="28">
        <v>17312000</v>
      </c>
      <c r="AA18" s="29">
        <v>0</v>
      </c>
      <c r="AB18" s="29">
        <v>0</v>
      </c>
      <c r="AC18" s="29">
        <f t="shared" si="2"/>
        <v>100</v>
      </c>
      <c r="AD18" s="29">
        <f t="shared" si="3"/>
        <v>100</v>
      </c>
      <c r="AE18" s="29" t="e">
        <f>IF(OR(Z18="", Z32="", Z32=0), "", Z18/Z$37*100)</f>
        <v>#DIV/0!</v>
      </c>
      <c r="AF18" s="29">
        <v>29000</v>
      </c>
      <c r="AG18" s="29">
        <f t="shared" si="4"/>
        <v>0.16751386321626616</v>
      </c>
      <c r="AH18" s="29"/>
      <c r="AI18" s="28">
        <f t="shared" si="6"/>
        <v>29000</v>
      </c>
      <c r="AJ18" s="11"/>
      <c r="AK18" s="11"/>
      <c r="AL18" s="11"/>
      <c r="AM18" s="11"/>
      <c r="AN18" s="11"/>
      <c r="AO18" s="12"/>
    </row>
    <row r="19" spans="1:41" ht="24" customHeight="1" x14ac:dyDescent="0.15">
      <c r="A19" s="27" t="s">
        <v>23</v>
      </c>
      <c r="B19" s="8" t="s">
        <v>12</v>
      </c>
      <c r="C19" s="8" t="s">
        <v>12</v>
      </c>
      <c r="D19" s="8" t="s">
        <v>3</v>
      </c>
      <c r="E19" s="8" t="s">
        <v>29</v>
      </c>
      <c r="F19" s="9" t="s">
        <v>30</v>
      </c>
      <c r="G19" s="10" t="s">
        <v>7</v>
      </c>
      <c r="H19" s="10" t="s">
        <v>7</v>
      </c>
      <c r="I19" s="28">
        <v>0</v>
      </c>
      <c r="J19" s="28">
        <v>142000</v>
      </c>
      <c r="K19" s="28">
        <v>0</v>
      </c>
      <c r="L19" s="28">
        <v>142000</v>
      </c>
      <c r="M19" s="29">
        <v>142786</v>
      </c>
      <c r="N19" s="28">
        <v>142786</v>
      </c>
      <c r="O19" s="29">
        <v>0</v>
      </c>
      <c r="P19" s="29">
        <v>0</v>
      </c>
      <c r="Q19" s="29">
        <v>786</v>
      </c>
      <c r="R19" s="29">
        <f t="shared" si="0"/>
        <v>100.55352112676057</v>
      </c>
      <c r="S19" s="29">
        <f t="shared" si="1"/>
        <v>100</v>
      </c>
      <c r="T19" s="29" t="e">
        <f>IF(OR(N19="", N32="", N32=0), "", N19/N$37*100)</f>
        <v>#DIV/0!</v>
      </c>
      <c r="U19" s="29" t="s">
        <v>1</v>
      </c>
      <c r="V19" s="29" t="s">
        <v>1</v>
      </c>
      <c r="W19" s="29" t="s">
        <v>1</v>
      </c>
      <c r="X19" s="29" t="s">
        <v>1</v>
      </c>
      <c r="Y19" s="29" t="s">
        <v>1</v>
      </c>
      <c r="Z19" s="28">
        <v>0</v>
      </c>
      <c r="AA19" s="29" t="s">
        <v>1</v>
      </c>
      <c r="AB19" s="29" t="s">
        <v>1</v>
      </c>
      <c r="AC19" s="29" t="str">
        <f t="shared" si="2"/>
        <v/>
      </c>
      <c r="AD19" s="29" t="str">
        <f t="shared" si="3"/>
        <v/>
      </c>
      <c r="AE19" s="29" t="e">
        <f>IF(OR(Z19="", Z32="", Z32=0), "", Z19/Z$37*100)</f>
        <v>#DIV/0!</v>
      </c>
      <c r="AF19" s="29">
        <v>142786</v>
      </c>
      <c r="AG19" s="29" t="str">
        <f t="shared" si="4"/>
        <v>皆増</v>
      </c>
      <c r="AH19" s="29"/>
      <c r="AI19" s="28">
        <f t="shared" si="6"/>
        <v>142786</v>
      </c>
      <c r="AJ19" s="11"/>
      <c r="AK19" s="11"/>
      <c r="AL19" s="11"/>
      <c r="AM19" s="11"/>
      <c r="AN19" s="11"/>
      <c r="AO19" s="12"/>
    </row>
    <row r="20" spans="1:41" ht="24" customHeight="1" x14ac:dyDescent="0.15">
      <c r="A20" s="23" t="s">
        <v>31</v>
      </c>
      <c r="B20" s="5" t="s">
        <v>1</v>
      </c>
      <c r="C20" s="5" t="s">
        <v>1</v>
      </c>
      <c r="D20" s="5" t="s">
        <v>1</v>
      </c>
      <c r="E20" s="5" t="s">
        <v>1</v>
      </c>
      <c r="F20" s="6" t="s">
        <v>32</v>
      </c>
      <c r="G20" s="7" t="s">
        <v>1</v>
      </c>
      <c r="H20" s="7" t="s">
        <v>1</v>
      </c>
      <c r="I20" s="24">
        <v>1000</v>
      </c>
      <c r="J20" s="24">
        <v>748000</v>
      </c>
      <c r="K20" s="24">
        <v>0</v>
      </c>
      <c r="L20" s="24">
        <v>749000</v>
      </c>
      <c r="M20" s="24">
        <v>748282</v>
      </c>
      <c r="N20" s="24">
        <v>748282</v>
      </c>
      <c r="O20" s="24">
        <v>0</v>
      </c>
      <c r="P20" s="24">
        <v>0</v>
      </c>
      <c r="Q20" s="24">
        <v>-718</v>
      </c>
      <c r="R20" s="24">
        <f t="shared" si="0"/>
        <v>99.904138851802401</v>
      </c>
      <c r="S20" s="24">
        <f t="shared" si="1"/>
        <v>100</v>
      </c>
      <c r="T20" s="24" t="e">
        <f>IF(OR(N20="", N32="", N32=0), "", N20/N$37*100)</f>
        <v>#DIV/0!</v>
      </c>
      <c r="U20" s="24">
        <v>1000</v>
      </c>
      <c r="V20" s="24">
        <v>953000</v>
      </c>
      <c r="W20" s="24">
        <v>0</v>
      </c>
      <c r="X20" s="24">
        <v>954000</v>
      </c>
      <c r="Y20" s="24">
        <v>953271</v>
      </c>
      <c r="Z20" s="24">
        <v>953271</v>
      </c>
      <c r="AA20" s="24">
        <v>0</v>
      </c>
      <c r="AB20" s="24">
        <v>0</v>
      </c>
      <c r="AC20" s="24">
        <f t="shared" si="2"/>
        <v>99.923584905660377</v>
      </c>
      <c r="AD20" s="24">
        <f t="shared" si="3"/>
        <v>100</v>
      </c>
      <c r="AE20" s="24" t="e">
        <f>IF(OR(Z20="", Z32="", Z32=0), "", Z20/Z$37*100)</f>
        <v>#DIV/0!</v>
      </c>
      <c r="AF20" s="24">
        <v>-204989</v>
      </c>
      <c r="AG20" s="24">
        <f t="shared" si="4"/>
        <v>-21.503748671678881</v>
      </c>
      <c r="AH20" s="24"/>
      <c r="AI20" s="28">
        <f t="shared" si="6"/>
        <v>-204989</v>
      </c>
      <c r="AJ20" s="25"/>
      <c r="AK20" s="25"/>
      <c r="AL20" s="25"/>
      <c r="AM20" s="25"/>
      <c r="AN20" s="25"/>
      <c r="AO20" s="26"/>
    </row>
    <row r="21" spans="1:41" ht="24" customHeight="1" x14ac:dyDescent="0.15">
      <c r="A21" s="27" t="s">
        <v>31</v>
      </c>
      <c r="B21" s="8" t="s">
        <v>14</v>
      </c>
      <c r="C21" s="8" t="s">
        <v>14</v>
      </c>
      <c r="D21" s="8" t="s">
        <v>3</v>
      </c>
      <c r="E21" s="8" t="s">
        <v>6</v>
      </c>
      <c r="F21" s="9" t="s">
        <v>33</v>
      </c>
      <c r="G21" s="10" t="s">
        <v>7</v>
      </c>
      <c r="H21" s="10" t="s">
        <v>7</v>
      </c>
      <c r="I21" s="28">
        <v>1000</v>
      </c>
      <c r="J21" s="28">
        <v>748000</v>
      </c>
      <c r="K21" s="28">
        <v>0</v>
      </c>
      <c r="L21" s="28">
        <v>749000</v>
      </c>
      <c r="M21" s="29">
        <v>748282</v>
      </c>
      <c r="N21" s="28">
        <v>748282</v>
      </c>
      <c r="O21" s="29">
        <v>0</v>
      </c>
      <c r="P21" s="29">
        <v>0</v>
      </c>
      <c r="Q21" s="29">
        <v>-718</v>
      </c>
      <c r="R21" s="29">
        <f t="shared" si="0"/>
        <v>99.904138851802401</v>
      </c>
      <c r="S21" s="29">
        <f t="shared" si="1"/>
        <v>100</v>
      </c>
      <c r="T21" s="29" t="e">
        <f>IF(OR(N21="", N32="", N32=0), "", N21/N$37*100)</f>
        <v>#DIV/0!</v>
      </c>
      <c r="U21" s="29">
        <v>1000</v>
      </c>
      <c r="V21" s="29">
        <v>953000</v>
      </c>
      <c r="W21" s="29">
        <v>0</v>
      </c>
      <c r="X21" s="29">
        <v>954000</v>
      </c>
      <c r="Y21" s="29">
        <v>953271</v>
      </c>
      <c r="Z21" s="28">
        <v>953271</v>
      </c>
      <c r="AA21" s="29">
        <v>0</v>
      </c>
      <c r="AB21" s="29">
        <v>0</v>
      </c>
      <c r="AC21" s="29">
        <f t="shared" si="2"/>
        <v>99.923584905660377</v>
      </c>
      <c r="AD21" s="29">
        <f t="shared" si="3"/>
        <v>100</v>
      </c>
      <c r="AE21" s="29" t="e">
        <f>IF(OR(Z21="", Z32="", Z32=0), "", Z21/Z$37*100)</f>
        <v>#DIV/0!</v>
      </c>
      <c r="AF21" s="29">
        <v>-204989</v>
      </c>
      <c r="AG21" s="29">
        <f t="shared" si="4"/>
        <v>-21.503748671678881</v>
      </c>
      <c r="AH21" s="29"/>
      <c r="AI21" s="28">
        <f t="shared" si="6"/>
        <v>-204989</v>
      </c>
      <c r="AJ21" s="11"/>
      <c r="AK21" s="11"/>
      <c r="AL21" s="11"/>
      <c r="AM21" s="11"/>
      <c r="AN21" s="11"/>
      <c r="AO21" s="12"/>
    </row>
    <row r="22" spans="1:41" ht="24" customHeight="1" x14ac:dyDescent="0.15">
      <c r="A22" s="23" t="s">
        <v>34</v>
      </c>
      <c r="B22" s="5" t="s">
        <v>1</v>
      </c>
      <c r="C22" s="5" t="s">
        <v>1</v>
      </c>
      <c r="D22" s="5" t="s">
        <v>1</v>
      </c>
      <c r="E22" s="5" t="s">
        <v>1</v>
      </c>
      <c r="F22" s="6" t="s">
        <v>35</v>
      </c>
      <c r="G22" s="7" t="s">
        <v>1</v>
      </c>
      <c r="H22" s="7" t="s">
        <v>1</v>
      </c>
      <c r="I22" s="24">
        <v>673000</v>
      </c>
      <c r="J22" s="24">
        <v>311000</v>
      </c>
      <c r="K22" s="24">
        <v>0</v>
      </c>
      <c r="L22" s="24">
        <v>984000</v>
      </c>
      <c r="M22" s="24">
        <v>1336805</v>
      </c>
      <c r="N22" s="24">
        <v>1336805</v>
      </c>
      <c r="O22" s="24">
        <v>0</v>
      </c>
      <c r="P22" s="24">
        <v>0</v>
      </c>
      <c r="Q22" s="24">
        <v>352805</v>
      </c>
      <c r="R22" s="24">
        <f t="shared" si="0"/>
        <v>135.85416666666669</v>
      </c>
      <c r="S22" s="24">
        <f t="shared" si="1"/>
        <v>100</v>
      </c>
      <c r="T22" s="24" t="e">
        <f>IF(OR(N22="", N32="", N32=0), "", N22/N$37*100)</f>
        <v>#DIV/0!</v>
      </c>
      <c r="U22" s="24">
        <v>587000</v>
      </c>
      <c r="V22" s="24">
        <v>127000</v>
      </c>
      <c r="W22" s="24">
        <v>0</v>
      </c>
      <c r="X22" s="24">
        <v>714000</v>
      </c>
      <c r="Y22" s="24">
        <v>840920</v>
      </c>
      <c r="Z22" s="24">
        <v>840920</v>
      </c>
      <c r="AA22" s="24">
        <v>0</v>
      </c>
      <c r="AB22" s="24">
        <v>0</v>
      </c>
      <c r="AC22" s="24">
        <f t="shared" si="2"/>
        <v>117.77591036414566</v>
      </c>
      <c r="AD22" s="24">
        <f t="shared" si="3"/>
        <v>100</v>
      </c>
      <c r="AE22" s="24" t="e">
        <f>IF(OR(Z22="", Z32="", Z32=0), "", Z22/Z$37*100)</f>
        <v>#DIV/0!</v>
      </c>
      <c r="AF22" s="24">
        <v>495885</v>
      </c>
      <c r="AG22" s="24">
        <f t="shared" si="4"/>
        <v>58.96934310041383</v>
      </c>
      <c r="AH22" s="24"/>
      <c r="AI22" s="28">
        <f t="shared" si="6"/>
        <v>495885</v>
      </c>
      <c r="AJ22" s="25"/>
      <c r="AK22" s="25"/>
      <c r="AL22" s="25"/>
      <c r="AM22" s="25"/>
      <c r="AN22" s="25"/>
      <c r="AO22" s="26"/>
    </row>
    <row r="23" spans="1:41" ht="24" customHeight="1" x14ac:dyDescent="0.15">
      <c r="A23" s="27" t="s">
        <v>34</v>
      </c>
      <c r="B23" s="8" t="s">
        <v>4</v>
      </c>
      <c r="C23" s="8" t="s">
        <v>3</v>
      </c>
      <c r="D23" s="8" t="s">
        <v>3</v>
      </c>
      <c r="E23" s="8" t="s">
        <v>21</v>
      </c>
      <c r="F23" s="9" t="s">
        <v>36</v>
      </c>
      <c r="G23" s="10" t="s">
        <v>7</v>
      </c>
      <c r="H23" s="10" t="s">
        <v>7</v>
      </c>
      <c r="I23" s="28">
        <v>518000</v>
      </c>
      <c r="J23" s="28">
        <v>0</v>
      </c>
      <c r="K23" s="28">
        <v>0</v>
      </c>
      <c r="L23" s="28">
        <v>518000</v>
      </c>
      <c r="M23" s="29">
        <v>857160</v>
      </c>
      <c r="N23" s="28">
        <v>857160</v>
      </c>
      <c r="O23" s="29">
        <v>0</v>
      </c>
      <c r="P23" s="29">
        <v>0</v>
      </c>
      <c r="Q23" s="29">
        <v>339160</v>
      </c>
      <c r="R23" s="29">
        <f t="shared" si="0"/>
        <v>165.47490347490347</v>
      </c>
      <c r="S23" s="29">
        <f t="shared" si="1"/>
        <v>100</v>
      </c>
      <c r="T23" s="29" t="e">
        <f>IF(OR(N23="", N32="", N32=0), "", N23/N$37*100)</f>
        <v>#DIV/0!</v>
      </c>
      <c r="U23" s="29">
        <v>368000</v>
      </c>
      <c r="V23" s="29">
        <v>163000</v>
      </c>
      <c r="W23" s="29">
        <v>0</v>
      </c>
      <c r="X23" s="29">
        <v>531000</v>
      </c>
      <c r="Y23" s="29">
        <v>643960</v>
      </c>
      <c r="Z23" s="28">
        <v>643960</v>
      </c>
      <c r="AA23" s="29">
        <v>0</v>
      </c>
      <c r="AB23" s="29">
        <v>0</v>
      </c>
      <c r="AC23" s="29">
        <f t="shared" si="2"/>
        <v>121.27306967984934</v>
      </c>
      <c r="AD23" s="29">
        <f t="shared" si="3"/>
        <v>100</v>
      </c>
      <c r="AE23" s="29" t="e">
        <f>IF(OR(Z23="", Z32="", Z32=0), "", Z23/Z$37*100)</f>
        <v>#DIV/0!</v>
      </c>
      <c r="AF23" s="29">
        <v>213200</v>
      </c>
      <c r="AG23" s="29">
        <f t="shared" si="4"/>
        <v>33.107646437666936</v>
      </c>
      <c r="AH23" s="29"/>
      <c r="AI23" s="28">
        <f t="shared" si="6"/>
        <v>213200</v>
      </c>
      <c r="AJ23" s="11"/>
      <c r="AK23" s="11"/>
      <c r="AL23" s="11"/>
      <c r="AM23" s="11"/>
      <c r="AN23" s="11"/>
      <c r="AO23" s="12"/>
    </row>
    <row r="24" spans="1:41" ht="24" customHeight="1" x14ac:dyDescent="0.15">
      <c r="A24" s="27" t="s">
        <v>34</v>
      </c>
      <c r="B24" s="8" t="s">
        <v>4</v>
      </c>
      <c r="C24" s="8" t="s">
        <v>3</v>
      </c>
      <c r="D24" s="8" t="s">
        <v>3</v>
      </c>
      <c r="E24" s="8" t="s">
        <v>37</v>
      </c>
      <c r="F24" s="9" t="s">
        <v>38</v>
      </c>
      <c r="G24" s="10" t="s">
        <v>7</v>
      </c>
      <c r="H24" s="10" t="s">
        <v>7</v>
      </c>
      <c r="I24" s="28">
        <v>30000</v>
      </c>
      <c r="J24" s="28">
        <v>0</v>
      </c>
      <c r="K24" s="28">
        <v>0</v>
      </c>
      <c r="L24" s="28">
        <v>30000</v>
      </c>
      <c r="M24" s="29">
        <v>66740</v>
      </c>
      <c r="N24" s="28">
        <v>66740</v>
      </c>
      <c r="O24" s="29">
        <v>0</v>
      </c>
      <c r="P24" s="29">
        <v>0</v>
      </c>
      <c r="Q24" s="29">
        <v>36740</v>
      </c>
      <c r="R24" s="29">
        <f t="shared" si="0"/>
        <v>222.46666666666667</v>
      </c>
      <c r="S24" s="29">
        <f t="shared" si="1"/>
        <v>100</v>
      </c>
      <c r="T24" s="29" t="e">
        <f>IF(OR(N24="", N32="", N32=0), "", N24/N$37*100)</f>
        <v>#DIV/0!</v>
      </c>
      <c r="U24" s="29">
        <v>60000</v>
      </c>
      <c r="V24" s="29">
        <v>0</v>
      </c>
      <c r="W24" s="29">
        <v>0</v>
      </c>
      <c r="X24" s="29">
        <v>60000</v>
      </c>
      <c r="Y24" s="29">
        <v>67360</v>
      </c>
      <c r="Z24" s="28">
        <v>67360</v>
      </c>
      <c r="AA24" s="29">
        <v>0</v>
      </c>
      <c r="AB24" s="29">
        <v>0</v>
      </c>
      <c r="AC24" s="29">
        <f t="shared" si="2"/>
        <v>112.26666666666667</v>
      </c>
      <c r="AD24" s="29">
        <f t="shared" si="3"/>
        <v>100</v>
      </c>
      <c r="AE24" s="29" t="e">
        <f>IF(OR(Z24="", Z32="", Z32=0), "", Z24/Z$37*100)</f>
        <v>#DIV/0!</v>
      </c>
      <c r="AF24" s="29">
        <v>-620</v>
      </c>
      <c r="AG24" s="29">
        <f t="shared" si="4"/>
        <v>-0.92042755344418048</v>
      </c>
      <c r="AH24" s="29"/>
      <c r="AI24" s="28">
        <f t="shared" si="6"/>
        <v>-620</v>
      </c>
      <c r="AJ24" s="11"/>
      <c r="AK24" s="11"/>
      <c r="AL24" s="11"/>
      <c r="AM24" s="11"/>
      <c r="AN24" s="11"/>
      <c r="AO24" s="12"/>
    </row>
    <row r="25" spans="1:41" ht="24" customHeight="1" x14ac:dyDescent="0.15">
      <c r="A25" s="27" t="s">
        <v>34</v>
      </c>
      <c r="B25" s="8" t="s">
        <v>4</v>
      </c>
      <c r="C25" s="8" t="s">
        <v>3</v>
      </c>
      <c r="D25" s="8" t="s">
        <v>3</v>
      </c>
      <c r="E25" s="8" t="s">
        <v>39</v>
      </c>
      <c r="F25" s="9" t="s">
        <v>40</v>
      </c>
      <c r="G25" s="10" t="s">
        <v>7</v>
      </c>
      <c r="H25" s="10" t="s">
        <v>7</v>
      </c>
      <c r="I25" s="28">
        <v>70000</v>
      </c>
      <c r="J25" s="28">
        <v>0</v>
      </c>
      <c r="K25" s="28">
        <v>0</v>
      </c>
      <c r="L25" s="28">
        <v>70000</v>
      </c>
      <c r="M25" s="29">
        <v>44004</v>
      </c>
      <c r="N25" s="28">
        <v>44004</v>
      </c>
      <c r="O25" s="29">
        <v>0</v>
      </c>
      <c r="P25" s="29">
        <v>0</v>
      </c>
      <c r="Q25" s="29">
        <v>-25996</v>
      </c>
      <c r="R25" s="29">
        <f t="shared" si="0"/>
        <v>62.862857142857145</v>
      </c>
      <c r="S25" s="29">
        <f t="shared" si="1"/>
        <v>100</v>
      </c>
      <c r="T25" s="29" t="e">
        <f>IF(OR(N25="", N32="", N32=0), "", N25/N$37*100)</f>
        <v>#DIV/0!</v>
      </c>
      <c r="U25" s="29">
        <v>70000</v>
      </c>
      <c r="V25" s="29">
        <v>0</v>
      </c>
      <c r="W25" s="29">
        <v>0</v>
      </c>
      <c r="X25" s="29">
        <v>70000</v>
      </c>
      <c r="Y25" s="29">
        <v>73100</v>
      </c>
      <c r="Z25" s="28">
        <v>73100</v>
      </c>
      <c r="AA25" s="29">
        <v>0</v>
      </c>
      <c r="AB25" s="29">
        <v>0</v>
      </c>
      <c r="AC25" s="29">
        <f t="shared" si="2"/>
        <v>104.42857142857143</v>
      </c>
      <c r="AD25" s="29">
        <f t="shared" si="3"/>
        <v>100</v>
      </c>
      <c r="AE25" s="29" t="e">
        <f>IF(OR(Z25="", Z32="", Z32=0), "", Z25/Z$37*100)</f>
        <v>#DIV/0!</v>
      </c>
      <c r="AF25" s="29">
        <v>-29096</v>
      </c>
      <c r="AG25" s="29">
        <f t="shared" si="4"/>
        <v>-39.80300957592339</v>
      </c>
      <c r="AH25" s="29"/>
      <c r="AI25" s="28">
        <f t="shared" si="6"/>
        <v>-29096</v>
      </c>
      <c r="AJ25" s="11"/>
      <c r="AK25" s="11"/>
      <c r="AL25" s="11"/>
      <c r="AM25" s="11"/>
      <c r="AN25" s="11"/>
      <c r="AO25" s="12"/>
    </row>
    <row r="26" spans="1:41" ht="24" customHeight="1" x14ac:dyDescent="0.15">
      <c r="A26" s="27" t="s">
        <v>34</v>
      </c>
      <c r="B26" s="8" t="s">
        <v>4</v>
      </c>
      <c r="C26" s="8" t="s">
        <v>3</v>
      </c>
      <c r="D26" s="8" t="s">
        <v>3</v>
      </c>
      <c r="E26" s="8" t="s">
        <v>41</v>
      </c>
      <c r="F26" s="9" t="s">
        <v>42</v>
      </c>
      <c r="G26" s="10" t="s">
        <v>7</v>
      </c>
      <c r="H26" s="10" t="s">
        <v>7</v>
      </c>
      <c r="I26" s="28">
        <v>1000</v>
      </c>
      <c r="J26" s="28">
        <v>0</v>
      </c>
      <c r="K26" s="28">
        <v>0</v>
      </c>
      <c r="L26" s="28">
        <v>1000</v>
      </c>
      <c r="M26" s="29">
        <v>3300</v>
      </c>
      <c r="N26" s="28">
        <v>3300</v>
      </c>
      <c r="O26" s="29">
        <v>0</v>
      </c>
      <c r="P26" s="29">
        <v>0</v>
      </c>
      <c r="Q26" s="29">
        <v>2300</v>
      </c>
      <c r="R26" s="29">
        <f t="shared" si="0"/>
        <v>330</v>
      </c>
      <c r="S26" s="29">
        <f t="shared" si="1"/>
        <v>100</v>
      </c>
      <c r="T26" s="29" t="e">
        <f>IF(OR(N26="", N32="", N32=0), "", N26/N$37*100)</f>
        <v>#DIV/0!</v>
      </c>
      <c r="U26" s="29">
        <v>1000</v>
      </c>
      <c r="V26" s="29">
        <v>0</v>
      </c>
      <c r="W26" s="29">
        <v>0</v>
      </c>
      <c r="X26" s="29">
        <v>1000</v>
      </c>
      <c r="Y26" s="29">
        <v>4500</v>
      </c>
      <c r="Z26" s="28">
        <v>4500</v>
      </c>
      <c r="AA26" s="29">
        <v>0</v>
      </c>
      <c r="AB26" s="29">
        <v>0</v>
      </c>
      <c r="AC26" s="29">
        <f t="shared" si="2"/>
        <v>450</v>
      </c>
      <c r="AD26" s="29">
        <f t="shared" si="3"/>
        <v>100</v>
      </c>
      <c r="AE26" s="29" t="e">
        <f>IF(OR(Z26="", Z32="", Z32=0), "", Z26/Z$37*100)</f>
        <v>#DIV/0!</v>
      </c>
      <c r="AF26" s="29">
        <v>-1200</v>
      </c>
      <c r="AG26" s="29">
        <f t="shared" si="4"/>
        <v>-26.666666666666668</v>
      </c>
      <c r="AH26" s="29"/>
      <c r="AI26" s="28">
        <f t="shared" si="6"/>
        <v>-1200</v>
      </c>
      <c r="AJ26" s="11"/>
      <c r="AK26" s="11"/>
      <c r="AL26" s="11"/>
      <c r="AM26" s="11"/>
      <c r="AN26" s="11"/>
      <c r="AO26" s="12"/>
    </row>
    <row r="27" spans="1:41" ht="24" customHeight="1" x14ac:dyDescent="0.15">
      <c r="A27" s="27" t="s">
        <v>34</v>
      </c>
      <c r="B27" s="8" t="s">
        <v>4</v>
      </c>
      <c r="C27" s="8" t="s">
        <v>3</v>
      </c>
      <c r="D27" s="8" t="s">
        <v>3</v>
      </c>
      <c r="E27" s="8" t="s">
        <v>43</v>
      </c>
      <c r="F27" s="9" t="s">
        <v>44</v>
      </c>
      <c r="G27" s="10" t="s">
        <v>7</v>
      </c>
      <c r="H27" s="10" t="s">
        <v>7</v>
      </c>
      <c r="I27" s="28">
        <v>0</v>
      </c>
      <c r="J27" s="28">
        <v>0</v>
      </c>
      <c r="K27" s="28">
        <v>0</v>
      </c>
      <c r="L27" s="28">
        <v>0</v>
      </c>
      <c r="M27" s="29">
        <v>0</v>
      </c>
      <c r="N27" s="28">
        <v>0</v>
      </c>
      <c r="O27" s="29">
        <v>0</v>
      </c>
      <c r="P27" s="29">
        <v>0</v>
      </c>
      <c r="Q27" s="29">
        <v>0</v>
      </c>
      <c r="R27" s="29" t="str">
        <f t="shared" si="0"/>
        <v/>
      </c>
      <c r="S27" s="29" t="str">
        <f t="shared" si="1"/>
        <v/>
      </c>
      <c r="T27" s="29" t="e">
        <f>IF(OR(N27="", N32="", N32=0), "", N27/N$37*100)</f>
        <v>#DIV/0!</v>
      </c>
      <c r="U27" s="29">
        <v>25000</v>
      </c>
      <c r="V27" s="29">
        <v>-25000</v>
      </c>
      <c r="W27" s="29">
        <v>0</v>
      </c>
      <c r="X27" s="29">
        <v>0</v>
      </c>
      <c r="Y27" s="29">
        <v>0</v>
      </c>
      <c r="Z27" s="28">
        <v>0</v>
      </c>
      <c r="AA27" s="29">
        <v>0</v>
      </c>
      <c r="AB27" s="29">
        <v>0</v>
      </c>
      <c r="AC27" s="29" t="str">
        <f t="shared" si="2"/>
        <v/>
      </c>
      <c r="AD27" s="29" t="str">
        <f t="shared" si="3"/>
        <v/>
      </c>
      <c r="AE27" s="29" t="e">
        <f>IF(OR(Z27="", Z32="", Z32=0), "", Z27/Z$37*100)</f>
        <v>#DIV/0!</v>
      </c>
      <c r="AF27" s="29">
        <v>0</v>
      </c>
      <c r="AG27" s="29">
        <f t="shared" si="4"/>
        <v>0</v>
      </c>
      <c r="AH27" s="29"/>
      <c r="AI27" s="28">
        <f t="shared" si="6"/>
        <v>0</v>
      </c>
      <c r="AJ27" s="11"/>
      <c r="AK27" s="11"/>
      <c r="AL27" s="11"/>
      <c r="AM27" s="11"/>
      <c r="AN27" s="11"/>
      <c r="AO27" s="12"/>
    </row>
    <row r="28" spans="1:41" ht="24" customHeight="1" x14ac:dyDescent="0.15">
      <c r="A28" s="27" t="s">
        <v>34</v>
      </c>
      <c r="B28" s="8" t="s">
        <v>4</v>
      </c>
      <c r="C28" s="8" t="s">
        <v>3</v>
      </c>
      <c r="D28" s="8" t="s">
        <v>3</v>
      </c>
      <c r="E28" s="8" t="s">
        <v>45</v>
      </c>
      <c r="F28" s="9" t="s">
        <v>46</v>
      </c>
      <c r="G28" s="10" t="s">
        <v>7</v>
      </c>
      <c r="H28" s="10" t="s">
        <v>7</v>
      </c>
      <c r="I28" s="28">
        <v>0</v>
      </c>
      <c r="J28" s="28">
        <v>7000</v>
      </c>
      <c r="K28" s="28">
        <v>0</v>
      </c>
      <c r="L28" s="28">
        <v>7000</v>
      </c>
      <c r="M28" s="29">
        <v>7351</v>
      </c>
      <c r="N28" s="28">
        <v>7351</v>
      </c>
      <c r="O28" s="29">
        <v>0</v>
      </c>
      <c r="P28" s="29">
        <v>0</v>
      </c>
      <c r="Q28" s="29">
        <v>351</v>
      </c>
      <c r="R28" s="29">
        <f t="shared" si="0"/>
        <v>105.01428571428571</v>
      </c>
      <c r="S28" s="29">
        <f t="shared" si="1"/>
        <v>100</v>
      </c>
      <c r="T28" s="29" t="e">
        <f>IF(OR(N28="", N32="", N32=0), "", N28/N$37*100)</f>
        <v>#DIV/0!</v>
      </c>
      <c r="U28" s="29">
        <v>11000</v>
      </c>
      <c r="V28" s="29">
        <v>-11000</v>
      </c>
      <c r="W28" s="29">
        <v>0</v>
      </c>
      <c r="X28" s="29">
        <v>0</v>
      </c>
      <c r="Y28" s="29">
        <v>0</v>
      </c>
      <c r="Z28" s="28">
        <v>0</v>
      </c>
      <c r="AA28" s="29">
        <v>0</v>
      </c>
      <c r="AB28" s="29">
        <v>0</v>
      </c>
      <c r="AC28" s="29" t="str">
        <f t="shared" si="2"/>
        <v/>
      </c>
      <c r="AD28" s="29" t="str">
        <f t="shared" si="3"/>
        <v/>
      </c>
      <c r="AE28" s="29" t="e">
        <f>IF(OR(Z28="", Z32="", Z32=0), "", Z28/Z$37*100)</f>
        <v>#DIV/0!</v>
      </c>
      <c r="AF28" s="29">
        <v>7351</v>
      </c>
      <c r="AG28" s="29" t="str">
        <f t="shared" si="4"/>
        <v>皆増</v>
      </c>
      <c r="AH28" s="29"/>
      <c r="AI28" s="28">
        <f t="shared" si="6"/>
        <v>7351</v>
      </c>
      <c r="AJ28" s="11"/>
      <c r="AK28" s="11"/>
      <c r="AL28" s="11"/>
      <c r="AM28" s="11"/>
      <c r="AN28" s="11"/>
      <c r="AO28" s="12"/>
    </row>
    <row r="29" spans="1:41" ht="24" customHeight="1" x14ac:dyDescent="0.15">
      <c r="A29" s="27" t="s">
        <v>34</v>
      </c>
      <c r="B29" s="8" t="s">
        <v>4</v>
      </c>
      <c r="C29" s="8" t="s">
        <v>3</v>
      </c>
      <c r="D29" s="8" t="s">
        <v>3</v>
      </c>
      <c r="E29" s="8" t="s">
        <v>47</v>
      </c>
      <c r="F29" s="9" t="s">
        <v>48</v>
      </c>
      <c r="G29" s="10" t="s">
        <v>7</v>
      </c>
      <c r="H29" s="10" t="s">
        <v>7</v>
      </c>
      <c r="I29" s="28">
        <v>54000</v>
      </c>
      <c r="J29" s="28">
        <v>0</v>
      </c>
      <c r="K29" s="28">
        <v>0</v>
      </c>
      <c r="L29" s="28">
        <v>54000</v>
      </c>
      <c r="M29" s="29">
        <v>54000</v>
      </c>
      <c r="N29" s="28">
        <v>54000</v>
      </c>
      <c r="O29" s="29">
        <v>0</v>
      </c>
      <c r="P29" s="29">
        <v>0</v>
      </c>
      <c r="Q29" s="29">
        <v>0</v>
      </c>
      <c r="R29" s="29">
        <f t="shared" si="0"/>
        <v>100</v>
      </c>
      <c r="S29" s="29">
        <f t="shared" si="1"/>
        <v>100</v>
      </c>
      <c r="T29" s="29" t="e">
        <f>IF(OR(N29="", N32="", N32=0), "", N29/N$37*100)</f>
        <v>#DIV/0!</v>
      </c>
      <c r="U29" s="29">
        <v>52000</v>
      </c>
      <c r="V29" s="29">
        <v>0</v>
      </c>
      <c r="W29" s="29">
        <v>0</v>
      </c>
      <c r="X29" s="29">
        <v>52000</v>
      </c>
      <c r="Y29" s="29">
        <v>52000</v>
      </c>
      <c r="Z29" s="28">
        <v>52000</v>
      </c>
      <c r="AA29" s="29">
        <v>0</v>
      </c>
      <c r="AB29" s="29">
        <v>0</v>
      </c>
      <c r="AC29" s="29">
        <f t="shared" si="2"/>
        <v>100</v>
      </c>
      <c r="AD29" s="29">
        <f t="shared" si="3"/>
        <v>100</v>
      </c>
      <c r="AE29" s="29" t="e">
        <f>IF(OR(Z29="", Z32="", Z32=0), "", Z29/Z$37*100)</f>
        <v>#DIV/0!</v>
      </c>
      <c r="AF29" s="29">
        <v>2000</v>
      </c>
      <c r="AG29" s="29">
        <f t="shared" si="4"/>
        <v>3.8461538461538463</v>
      </c>
      <c r="AH29" s="29"/>
      <c r="AI29" s="28">
        <f t="shared" si="6"/>
        <v>2000</v>
      </c>
      <c r="AJ29" s="11"/>
      <c r="AK29" s="11"/>
      <c r="AL29" s="11"/>
      <c r="AM29" s="11"/>
      <c r="AN29" s="11"/>
      <c r="AO29" s="12"/>
    </row>
    <row r="30" spans="1:41" ht="24" customHeight="1" x14ac:dyDescent="0.15">
      <c r="A30" s="27" t="s">
        <v>34</v>
      </c>
      <c r="B30" s="8" t="s">
        <v>4</v>
      </c>
      <c r="C30" s="8" t="s">
        <v>3</v>
      </c>
      <c r="D30" s="8" t="s">
        <v>3</v>
      </c>
      <c r="E30" s="8" t="s">
        <v>49</v>
      </c>
      <c r="F30" s="9" t="s">
        <v>50</v>
      </c>
      <c r="G30" s="10" t="s">
        <v>7</v>
      </c>
      <c r="H30" s="10" t="s">
        <v>7</v>
      </c>
      <c r="I30" s="28">
        <v>0</v>
      </c>
      <c r="J30" s="28">
        <v>294000</v>
      </c>
      <c r="K30" s="28">
        <v>0</v>
      </c>
      <c r="L30" s="28">
        <v>294000</v>
      </c>
      <c r="M30" s="29">
        <v>294250</v>
      </c>
      <c r="N30" s="28">
        <v>294250</v>
      </c>
      <c r="O30" s="29">
        <v>0</v>
      </c>
      <c r="P30" s="29">
        <v>0</v>
      </c>
      <c r="Q30" s="29">
        <v>250</v>
      </c>
      <c r="R30" s="29">
        <f t="shared" si="0"/>
        <v>100.08503401360545</v>
      </c>
      <c r="S30" s="29">
        <f t="shared" si="1"/>
        <v>100</v>
      </c>
      <c r="T30" s="29" t="e">
        <f>IF(OR(N30="", N32="", N32=0), "", N30/N$37*100)</f>
        <v>#DIV/0!</v>
      </c>
      <c r="U30" s="29" t="s">
        <v>1</v>
      </c>
      <c r="V30" s="29" t="s">
        <v>1</v>
      </c>
      <c r="W30" s="29" t="s">
        <v>1</v>
      </c>
      <c r="X30" s="29" t="s">
        <v>1</v>
      </c>
      <c r="Y30" s="29" t="s">
        <v>1</v>
      </c>
      <c r="Z30" s="28">
        <v>0</v>
      </c>
      <c r="AA30" s="29" t="s">
        <v>1</v>
      </c>
      <c r="AB30" s="29" t="s">
        <v>1</v>
      </c>
      <c r="AC30" s="29" t="str">
        <f t="shared" si="2"/>
        <v/>
      </c>
      <c r="AD30" s="29" t="str">
        <f t="shared" si="3"/>
        <v/>
      </c>
      <c r="AE30" s="29" t="e">
        <f>IF(OR(Z30="", Z32="", Z32=0), "", Z30/Z$37*100)</f>
        <v>#DIV/0!</v>
      </c>
      <c r="AF30" s="29">
        <v>294250</v>
      </c>
      <c r="AG30" s="29" t="str">
        <f t="shared" si="4"/>
        <v>皆増</v>
      </c>
      <c r="AH30" s="29"/>
      <c r="AI30" s="28">
        <f t="shared" si="6"/>
        <v>294250</v>
      </c>
      <c r="AJ30" s="11"/>
      <c r="AK30" s="11"/>
      <c r="AL30" s="11"/>
      <c r="AM30" s="11"/>
      <c r="AN30" s="11"/>
      <c r="AO30" s="12"/>
    </row>
    <row r="31" spans="1:41" ht="24" customHeight="1" x14ac:dyDescent="0.15">
      <c r="A31" s="27" t="s">
        <v>34</v>
      </c>
      <c r="B31" s="8" t="s">
        <v>4</v>
      </c>
      <c r="C31" s="8" t="s">
        <v>3</v>
      </c>
      <c r="D31" s="8" t="s">
        <v>3</v>
      </c>
      <c r="E31" s="8" t="s">
        <v>51</v>
      </c>
      <c r="F31" s="9" t="s">
        <v>52</v>
      </c>
      <c r="G31" s="10" t="s">
        <v>7</v>
      </c>
      <c r="H31" s="10" t="s">
        <v>7</v>
      </c>
      <c r="I31" s="28">
        <v>0</v>
      </c>
      <c r="J31" s="28">
        <v>10000</v>
      </c>
      <c r="K31" s="28">
        <v>0</v>
      </c>
      <c r="L31" s="28">
        <v>10000</v>
      </c>
      <c r="M31" s="29">
        <v>10000</v>
      </c>
      <c r="N31" s="28">
        <v>10000</v>
      </c>
      <c r="O31" s="29">
        <v>0</v>
      </c>
      <c r="P31" s="29">
        <v>0</v>
      </c>
      <c r="Q31" s="29">
        <v>0</v>
      </c>
      <c r="R31" s="29">
        <f t="shared" si="0"/>
        <v>100</v>
      </c>
      <c r="S31" s="29">
        <f t="shared" si="1"/>
        <v>100</v>
      </c>
      <c r="T31" s="29" t="e">
        <f>IF(OR(N31="", N32="", N32=0), "", N31/N$37*100)</f>
        <v>#DIV/0!</v>
      </c>
      <c r="U31" s="29" t="s">
        <v>1</v>
      </c>
      <c r="V31" s="29" t="s">
        <v>1</v>
      </c>
      <c r="W31" s="29" t="s">
        <v>1</v>
      </c>
      <c r="X31" s="29" t="s">
        <v>1</v>
      </c>
      <c r="Y31" s="29" t="s">
        <v>1</v>
      </c>
      <c r="Z31" s="28">
        <v>0</v>
      </c>
      <c r="AA31" s="29" t="s">
        <v>1</v>
      </c>
      <c r="AB31" s="29" t="s">
        <v>1</v>
      </c>
      <c r="AC31" s="29" t="str">
        <f t="shared" si="2"/>
        <v/>
      </c>
      <c r="AD31" s="29" t="str">
        <f t="shared" si="3"/>
        <v/>
      </c>
      <c r="AE31" s="29" t="e">
        <f>IF(OR(Z31="", Z32="", Z32=0), "", Z31/Z$37*100)</f>
        <v>#DIV/0!</v>
      </c>
      <c r="AF31" s="29">
        <v>10000</v>
      </c>
      <c r="AG31" s="29" t="str">
        <f t="shared" si="4"/>
        <v>皆増</v>
      </c>
      <c r="AH31" s="29"/>
      <c r="AI31" s="28">
        <f t="shared" si="6"/>
        <v>10000</v>
      </c>
      <c r="AJ31" s="11"/>
      <c r="AK31" s="11"/>
      <c r="AL31" s="11"/>
      <c r="AM31" s="11"/>
      <c r="AN31" s="11"/>
      <c r="AO31" s="12"/>
    </row>
    <row r="32" spans="1:41" ht="31.5" customHeight="1" x14ac:dyDescent="0.15">
      <c r="A32" s="97" t="s">
        <v>53</v>
      </c>
      <c r="B32" s="98" t="s">
        <v>1</v>
      </c>
      <c r="C32" s="98" t="s">
        <v>1</v>
      </c>
      <c r="D32" s="98" t="s">
        <v>1</v>
      </c>
      <c r="E32" s="98" t="s">
        <v>1</v>
      </c>
      <c r="F32" s="98" t="s">
        <v>1</v>
      </c>
      <c r="G32" s="98" t="s">
        <v>1</v>
      </c>
      <c r="H32" s="35"/>
      <c r="I32" s="30">
        <v>42720000</v>
      </c>
      <c r="J32" s="30">
        <v>695000</v>
      </c>
      <c r="K32" s="30">
        <v>0</v>
      </c>
      <c r="L32" s="30">
        <v>43415000</v>
      </c>
      <c r="M32" s="30">
        <v>36009735</v>
      </c>
      <c r="N32" s="30">
        <v>36009735</v>
      </c>
      <c r="O32" s="30">
        <v>0</v>
      </c>
      <c r="P32" s="30">
        <v>0</v>
      </c>
      <c r="Q32" s="30">
        <v>-7405265</v>
      </c>
      <c r="R32" s="30">
        <f t="shared" si="0"/>
        <v>82.943072670735916</v>
      </c>
      <c r="S32" s="30">
        <f t="shared" si="1"/>
        <v>100</v>
      </c>
      <c r="T32" s="30">
        <f>IF(OR(N32="", N32="", N32=0), "", N32/N32*100)</f>
        <v>100</v>
      </c>
      <c r="U32" s="30">
        <v>47706000</v>
      </c>
      <c r="V32" s="30">
        <v>-4434000</v>
      </c>
      <c r="W32" s="30">
        <v>31444154</v>
      </c>
      <c r="X32" s="30">
        <v>74716154</v>
      </c>
      <c r="Y32" s="30">
        <v>75089013</v>
      </c>
      <c r="Z32" s="30">
        <v>75089013</v>
      </c>
      <c r="AA32" s="30">
        <v>0</v>
      </c>
      <c r="AB32" s="30">
        <v>0</v>
      </c>
      <c r="AC32" s="30">
        <f t="shared" si="2"/>
        <v>100.49903398400298</v>
      </c>
      <c r="AD32" s="30">
        <f t="shared" si="3"/>
        <v>100</v>
      </c>
      <c r="AE32" s="30">
        <f>IF(OR(Z32="", Z32="", Z32=0), "", Z32/Z32*100)</f>
        <v>100</v>
      </c>
      <c r="AF32" s="30">
        <v>-39079278</v>
      </c>
      <c r="AG32" s="30">
        <f t="shared" si="4"/>
        <v>-52.043936174790318</v>
      </c>
      <c r="AH32" s="31"/>
      <c r="AI32" s="30">
        <f t="shared" si="6"/>
        <v>-39079278</v>
      </c>
      <c r="AJ32" s="32"/>
      <c r="AK32" s="32"/>
      <c r="AL32" s="32"/>
      <c r="AM32" s="32"/>
      <c r="AN32" s="32"/>
      <c r="AO32" s="33"/>
    </row>
  </sheetData>
  <autoFilter ref="A3:AO7" xr:uid="{00000000-0009-0000-0000-000000000000}"/>
  <mergeCells count="2">
    <mergeCell ref="I2:N2"/>
    <mergeCell ref="A32:G32"/>
  </mergeCells>
  <phoneticPr fontId="2"/>
  <pageMargins left="0.25" right="0.25" top="0.75" bottom="0.75" header="0.3" footer="0.3"/>
  <pageSetup paperSize="8" scale="8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2" tint="-0.749992370372631"/>
    <pageSetUpPr fitToPage="1"/>
  </sheetPr>
  <dimension ref="A1:AT25"/>
  <sheetViews>
    <sheetView tabSelected="1" view="pageBreakPreview" zoomScaleNormal="118" zoomScaleSheetLayoutView="100" workbookViewId="0">
      <selection activeCell="D4" sqref="D4"/>
    </sheetView>
  </sheetViews>
  <sheetFormatPr defaultColWidth="9" defaultRowHeight="40.5" customHeight="1" outlineLevelRow="1" outlineLevelCol="1" x14ac:dyDescent="0.15"/>
  <cols>
    <col min="1" max="1" width="8.375" style="13" bestFit="1" customWidth="1"/>
    <col min="2" max="6" width="2.25" style="3" customWidth="1"/>
    <col min="7" max="7" width="26" style="2" customWidth="1"/>
    <col min="8" max="8" width="9.625" style="3" hidden="1" customWidth="1" outlineLevel="1"/>
    <col min="9" max="9" width="9.625" style="3" customWidth="1" collapsed="1"/>
    <col min="10" max="10" width="12.375" style="2" customWidth="1"/>
    <col min="11" max="11" width="9.875" style="2" customWidth="1"/>
    <col min="12" max="12" width="11.25" style="2" customWidth="1"/>
    <col min="13" max="13" width="9.5" style="2" bestFit="1" customWidth="1"/>
    <col min="14" max="14" width="10.875" style="34" hidden="1" customWidth="1" outlineLevel="1"/>
    <col min="15" max="15" width="14" style="2" bestFit="1" customWidth="1" collapsed="1"/>
    <col min="16" max="16" width="13.75" style="2" customWidth="1"/>
    <col min="17" max="17" width="8.5" style="2" customWidth="1"/>
    <col min="18" max="18" width="13.75" style="2" customWidth="1"/>
    <col min="19" max="19" width="15.625" style="2" bestFit="1" customWidth="1"/>
    <col min="20" max="20" width="15.125" style="34" hidden="1" customWidth="1" outlineLevel="1"/>
    <col min="21" max="22" width="16.25" style="34" hidden="1" customWidth="1" outlineLevel="1"/>
    <col min="23" max="23" width="14" style="34" hidden="1" customWidth="1" outlineLevel="1"/>
    <col min="24" max="25" width="15.625" style="34" hidden="1" customWidth="1" outlineLevel="1"/>
    <col min="26" max="26" width="15.25" style="34" hidden="1" customWidth="1" outlineLevel="1"/>
    <col min="27" max="27" width="9.5" style="34" hidden="1" customWidth="1" outlineLevel="1"/>
    <col min="28" max="28" width="12.5" style="34" hidden="1" customWidth="1" outlineLevel="1"/>
    <col min="29" max="29" width="14" style="2" bestFit="1" customWidth="1" collapsed="1"/>
    <col min="30" max="31" width="15.625" style="34" hidden="1" customWidth="1" outlineLevel="1"/>
    <col min="32" max="33" width="16.25" style="34" hidden="1" customWidth="1" outlineLevel="1"/>
    <col min="34" max="35" width="14" style="34" hidden="1" customWidth="1" outlineLevel="1"/>
    <col min="36" max="36" width="12.875" style="34" hidden="1" customWidth="1" outlineLevel="1"/>
    <col min="37" max="37" width="12.375" style="34" hidden="1" customWidth="1" outlineLevel="1"/>
    <col min="38" max="38" width="16.75" style="2" bestFit="1" customWidth="1" collapsed="1"/>
    <col min="39" max="39" width="25.875" style="2" customWidth="1"/>
    <col min="40" max="40" width="22.125" style="2" bestFit="1" customWidth="1"/>
    <col min="41" max="41" width="28.125" style="2" bestFit="1" customWidth="1"/>
    <col min="42" max="45" width="6.5" style="2" bestFit="1" customWidth="1"/>
    <col min="46" max="16384" width="9" style="13"/>
  </cols>
  <sheetData>
    <row r="1" spans="1:46" ht="20.25" x14ac:dyDescent="0.15">
      <c r="A1" s="47" t="s">
        <v>162</v>
      </c>
      <c r="C1" s="36"/>
      <c r="D1" s="36"/>
      <c r="E1" s="36"/>
      <c r="F1" s="36"/>
      <c r="G1" s="36"/>
      <c r="H1" s="36"/>
      <c r="I1" s="36"/>
      <c r="J1" s="36"/>
      <c r="K1" s="36"/>
      <c r="L1" s="36"/>
      <c r="M1" s="36"/>
      <c r="N1" s="36"/>
      <c r="O1" s="36"/>
      <c r="P1" s="36"/>
      <c r="Q1" s="36"/>
      <c r="R1" s="36"/>
      <c r="S1" s="36"/>
      <c r="T1" s="36"/>
      <c r="U1" s="36"/>
      <c r="V1" s="36"/>
      <c r="W1" s="36"/>
      <c r="X1" s="36"/>
      <c r="Y1" s="36"/>
      <c r="Z1" s="36"/>
      <c r="AA1" s="36"/>
      <c r="AB1" s="36"/>
      <c r="AC1" s="36"/>
      <c r="AD1" s="36"/>
      <c r="AE1" s="36"/>
      <c r="AF1" s="36"/>
      <c r="AG1" s="36"/>
      <c r="AH1" s="36"/>
      <c r="AI1" s="36"/>
      <c r="AJ1" s="36"/>
      <c r="AK1" s="36"/>
      <c r="AL1" s="36"/>
      <c r="AM1" s="36"/>
      <c r="AN1" s="36"/>
      <c r="AO1" s="36"/>
      <c r="AP1" s="36"/>
      <c r="AQ1" s="36"/>
      <c r="AR1" s="36"/>
      <c r="AS1" s="36"/>
    </row>
    <row r="2" spans="1:46" ht="17.25" x14ac:dyDescent="0.15">
      <c r="A2" s="46" t="s">
        <v>99</v>
      </c>
      <c r="C2" s="40"/>
      <c r="D2" s="40"/>
      <c r="E2" s="41"/>
      <c r="F2" s="41"/>
      <c r="G2" s="41"/>
      <c r="H2" s="42" t="s">
        <v>141</v>
      </c>
      <c r="I2" s="44"/>
      <c r="J2" s="45"/>
      <c r="K2" s="45"/>
      <c r="L2" s="45"/>
      <c r="M2" s="45"/>
      <c r="N2" s="45"/>
      <c r="O2" s="45"/>
      <c r="P2" s="45"/>
      <c r="Q2" s="45"/>
      <c r="R2" s="45"/>
      <c r="S2" s="45"/>
      <c r="T2" s="38"/>
      <c r="U2" s="38"/>
      <c r="V2" s="38"/>
      <c r="W2" s="38"/>
      <c r="X2" s="38"/>
      <c r="Y2" s="38"/>
      <c r="Z2" s="38"/>
      <c r="AA2" s="38"/>
      <c r="AB2" s="38"/>
      <c r="AC2" s="38"/>
      <c r="AD2" s="38"/>
      <c r="AE2" s="38"/>
      <c r="AF2" s="38"/>
      <c r="AG2" s="38"/>
      <c r="AH2" s="38"/>
      <c r="AI2" s="38"/>
      <c r="AJ2" s="38"/>
      <c r="AK2" s="38"/>
      <c r="AL2" s="37"/>
      <c r="AM2" s="37"/>
      <c r="AN2" s="37"/>
      <c r="AO2" s="37"/>
      <c r="AP2" s="37"/>
      <c r="AQ2" s="37"/>
      <c r="AR2" s="37"/>
      <c r="AS2" s="37"/>
    </row>
    <row r="3" spans="1:46" ht="27" customHeight="1" x14ac:dyDescent="0.15">
      <c r="A3" s="85" t="s">
        <v>166</v>
      </c>
      <c r="B3" s="48" t="s">
        <v>56</v>
      </c>
      <c r="C3" s="48" t="s">
        <v>57</v>
      </c>
      <c r="D3" s="48" t="s">
        <v>58</v>
      </c>
      <c r="E3" s="49" t="s">
        <v>59</v>
      </c>
      <c r="F3" s="84" t="s">
        <v>60</v>
      </c>
      <c r="G3" s="49" t="s">
        <v>61</v>
      </c>
      <c r="H3" s="50" t="s">
        <v>139</v>
      </c>
      <c r="I3" s="51" t="s">
        <v>140</v>
      </c>
      <c r="J3" s="52" t="s">
        <v>142</v>
      </c>
      <c r="K3" s="51" t="s">
        <v>143</v>
      </c>
      <c r="L3" s="89" t="s">
        <v>169</v>
      </c>
      <c r="M3" s="52" t="s">
        <v>144</v>
      </c>
      <c r="N3" s="52" t="s">
        <v>74</v>
      </c>
      <c r="O3" s="51" t="s">
        <v>147</v>
      </c>
      <c r="P3" s="51" t="s">
        <v>151</v>
      </c>
      <c r="Q3" s="51" t="s">
        <v>150</v>
      </c>
      <c r="R3" s="51" t="s">
        <v>146</v>
      </c>
      <c r="S3" s="51" t="s">
        <v>163</v>
      </c>
      <c r="T3" s="51" t="s">
        <v>78</v>
      </c>
      <c r="U3" s="51" t="s">
        <v>79</v>
      </c>
      <c r="V3" s="51" t="s">
        <v>80</v>
      </c>
      <c r="W3" s="51" t="s">
        <v>81</v>
      </c>
      <c r="X3" s="51" t="s">
        <v>82</v>
      </c>
      <c r="Y3" s="51" t="s">
        <v>83</v>
      </c>
      <c r="Z3" s="51" t="s">
        <v>84</v>
      </c>
      <c r="AA3" s="51" t="s">
        <v>85</v>
      </c>
      <c r="AB3" s="51" t="s">
        <v>86</v>
      </c>
      <c r="AC3" s="51" t="s">
        <v>145</v>
      </c>
      <c r="AD3" s="52" t="s">
        <v>88</v>
      </c>
      <c r="AE3" s="51" t="s">
        <v>89</v>
      </c>
      <c r="AF3" s="51" t="s">
        <v>90</v>
      </c>
      <c r="AG3" s="51" t="s">
        <v>91</v>
      </c>
      <c r="AH3" s="51" t="s">
        <v>92</v>
      </c>
      <c r="AI3" s="51" t="s">
        <v>93</v>
      </c>
      <c r="AJ3" s="51" t="s">
        <v>94</v>
      </c>
      <c r="AK3" s="51" t="s">
        <v>95</v>
      </c>
      <c r="AL3" s="51" t="s">
        <v>148</v>
      </c>
      <c r="AM3" s="90" t="s">
        <v>68</v>
      </c>
      <c r="AN3" s="90" t="s">
        <v>98</v>
      </c>
      <c r="AO3" s="90" t="s">
        <v>152</v>
      </c>
      <c r="AP3" s="91" t="s">
        <v>69</v>
      </c>
      <c r="AQ3" s="91" t="s">
        <v>70</v>
      </c>
      <c r="AR3" s="91" t="s">
        <v>71</v>
      </c>
      <c r="AS3" s="92" t="s">
        <v>72</v>
      </c>
    </row>
    <row r="4" spans="1:46" ht="23.1" customHeight="1" x14ac:dyDescent="0.15">
      <c r="A4" s="86">
        <v>25710000</v>
      </c>
      <c r="B4" s="53" t="s">
        <v>101</v>
      </c>
      <c r="C4" s="53" t="s">
        <v>1</v>
      </c>
      <c r="D4" s="53" t="s">
        <v>1</v>
      </c>
      <c r="E4" s="53" t="s">
        <v>1</v>
      </c>
      <c r="F4" s="53" t="s">
        <v>1</v>
      </c>
      <c r="G4" s="54" t="s">
        <v>102</v>
      </c>
      <c r="H4" s="55" t="s">
        <v>1</v>
      </c>
      <c r="I4" s="55" t="s">
        <v>167</v>
      </c>
      <c r="J4" s="56">
        <f t="shared" ref="J4:P4" si="0">J5+J11+J19</f>
        <v>242568000</v>
      </c>
      <c r="K4" s="56">
        <f t="shared" si="0"/>
        <v>-6956000</v>
      </c>
      <c r="L4" s="56">
        <f t="shared" si="0"/>
        <v>0</v>
      </c>
      <c r="M4" s="56">
        <f t="shared" si="0"/>
        <v>235612000</v>
      </c>
      <c r="N4" s="56">
        <f t="shared" si="0"/>
        <v>0</v>
      </c>
      <c r="O4" s="56">
        <f t="shared" si="0"/>
        <v>234524722</v>
      </c>
      <c r="P4" s="56">
        <f t="shared" si="0"/>
        <v>214429514</v>
      </c>
      <c r="Q4" s="57">
        <f>IFERROR(P4/O4,"-")</f>
        <v>0.91431518251623811</v>
      </c>
      <c r="R4" s="56">
        <f t="shared" ref="R4:AK4" si="1">R5+R11+R19</f>
        <v>824792</v>
      </c>
      <c r="S4" s="56">
        <f t="shared" si="1"/>
        <v>20095208</v>
      </c>
      <c r="T4" s="56">
        <f t="shared" si="1"/>
        <v>0</v>
      </c>
      <c r="U4" s="56">
        <f t="shared" si="1"/>
        <v>0</v>
      </c>
      <c r="V4" s="56">
        <f t="shared" si="1"/>
        <v>0</v>
      </c>
      <c r="W4" s="56">
        <f t="shared" si="1"/>
        <v>0</v>
      </c>
      <c r="X4" s="56">
        <f t="shared" si="1"/>
        <v>0</v>
      </c>
      <c r="Y4" s="56">
        <f t="shared" si="1"/>
        <v>0</v>
      </c>
      <c r="Z4" s="56">
        <f t="shared" si="1"/>
        <v>0</v>
      </c>
      <c r="AA4" s="56">
        <f t="shared" si="1"/>
        <v>0</v>
      </c>
      <c r="AB4" s="56">
        <f t="shared" si="1"/>
        <v>0</v>
      </c>
      <c r="AC4" s="56">
        <f t="shared" si="1"/>
        <v>240963868</v>
      </c>
      <c r="AD4" s="56">
        <f t="shared" si="1"/>
        <v>0</v>
      </c>
      <c r="AE4" s="56">
        <f t="shared" si="1"/>
        <v>0</v>
      </c>
      <c r="AF4" s="56">
        <f t="shared" si="1"/>
        <v>0</v>
      </c>
      <c r="AG4" s="56">
        <f t="shared" si="1"/>
        <v>0</v>
      </c>
      <c r="AH4" s="56">
        <f t="shared" si="1"/>
        <v>0</v>
      </c>
      <c r="AI4" s="56">
        <f t="shared" si="1"/>
        <v>0</v>
      </c>
      <c r="AJ4" s="56">
        <f t="shared" si="1"/>
        <v>0</v>
      </c>
      <c r="AK4" s="56">
        <f t="shared" si="1"/>
        <v>0</v>
      </c>
      <c r="AL4" s="56">
        <f t="shared" ref="AL4:AL24" si="2">O4-AC4</f>
        <v>-6439146</v>
      </c>
      <c r="AM4" s="58"/>
      <c r="AN4" s="58"/>
      <c r="AO4" s="58"/>
      <c r="AP4" s="58"/>
      <c r="AQ4" s="58"/>
      <c r="AR4" s="58"/>
      <c r="AS4" s="58"/>
    </row>
    <row r="5" spans="1:46" ht="23.1" customHeight="1" x14ac:dyDescent="0.15">
      <c r="A5" s="86">
        <v>25710001</v>
      </c>
      <c r="B5" s="53" t="s">
        <v>101</v>
      </c>
      <c r="C5" s="53" t="s">
        <v>127</v>
      </c>
      <c r="D5" s="53" t="s">
        <v>1</v>
      </c>
      <c r="E5" s="53" t="s">
        <v>1</v>
      </c>
      <c r="F5" s="53" t="s">
        <v>1</v>
      </c>
      <c r="G5" s="54" t="s">
        <v>128</v>
      </c>
      <c r="H5" s="55" t="s">
        <v>1</v>
      </c>
      <c r="I5" s="55" t="s">
        <v>167</v>
      </c>
      <c r="J5" s="56">
        <f>SUM(J6:J10)</f>
        <v>216475000</v>
      </c>
      <c r="K5" s="56">
        <f t="shared" ref="K5:S5" si="3">SUM(K6:K10)</f>
        <v>-5966000</v>
      </c>
      <c r="L5" s="56">
        <f t="shared" si="3"/>
        <v>0</v>
      </c>
      <c r="M5" s="56">
        <f t="shared" si="3"/>
        <v>210509000</v>
      </c>
      <c r="N5" s="56">
        <f t="shared" si="3"/>
        <v>0</v>
      </c>
      <c r="O5" s="56">
        <f t="shared" si="3"/>
        <v>210623171</v>
      </c>
      <c r="P5" s="56">
        <f t="shared" ref="P5" si="4">SUM(P6:P10)</f>
        <v>191794754</v>
      </c>
      <c r="Q5" s="57">
        <f t="shared" ref="Q5:Q24" si="5">IFERROR(P5/O5,"-")</f>
        <v>0.91060614598761314</v>
      </c>
      <c r="R5" s="56">
        <f t="shared" si="3"/>
        <v>824792</v>
      </c>
      <c r="S5" s="56">
        <f t="shared" si="3"/>
        <v>18828417</v>
      </c>
      <c r="T5" s="56">
        <f t="shared" ref="T5" si="6">SUM(T6:T10)</f>
        <v>0</v>
      </c>
      <c r="U5" s="56">
        <f t="shared" ref="U5" si="7">SUM(U6:U10)</f>
        <v>0</v>
      </c>
      <c r="V5" s="56">
        <f t="shared" ref="V5" si="8">SUM(V6:V10)</f>
        <v>0</v>
      </c>
      <c r="W5" s="56">
        <f t="shared" ref="W5" si="9">SUM(W6:W10)</f>
        <v>0</v>
      </c>
      <c r="X5" s="56">
        <f t="shared" ref="X5" si="10">SUM(X6:X10)</f>
        <v>0</v>
      </c>
      <c r="Y5" s="56">
        <f t="shared" ref="Y5" si="11">SUM(Y6:Y10)</f>
        <v>0</v>
      </c>
      <c r="Z5" s="56">
        <f t="shared" ref="Z5" si="12">SUM(Z6:Z10)</f>
        <v>0</v>
      </c>
      <c r="AA5" s="56">
        <f t="shared" ref="AA5" si="13">SUM(AA6:AA10)</f>
        <v>0</v>
      </c>
      <c r="AB5" s="56">
        <f t="shared" ref="AB5" si="14">SUM(AB6:AB10)</f>
        <v>0</v>
      </c>
      <c r="AC5" s="56">
        <f t="shared" ref="AC5" si="15">SUM(AC6:AC10)</f>
        <v>199040467</v>
      </c>
      <c r="AD5" s="56"/>
      <c r="AE5" s="56"/>
      <c r="AF5" s="56"/>
      <c r="AG5" s="56"/>
      <c r="AH5" s="56"/>
      <c r="AI5" s="56"/>
      <c r="AJ5" s="56"/>
      <c r="AK5" s="56"/>
      <c r="AL5" s="56">
        <f t="shared" si="2"/>
        <v>11582704</v>
      </c>
      <c r="AM5" s="58"/>
      <c r="AN5" s="58"/>
      <c r="AO5" s="58"/>
      <c r="AP5" s="58"/>
      <c r="AQ5" s="58"/>
      <c r="AR5" s="58"/>
      <c r="AS5" s="58"/>
    </row>
    <row r="6" spans="1:46" ht="27.75" customHeight="1" x14ac:dyDescent="0.15">
      <c r="A6" s="87">
        <v>25710002</v>
      </c>
      <c r="B6" s="59" t="s">
        <v>3</v>
      </c>
      <c r="C6" s="60" t="s">
        <v>3</v>
      </c>
      <c r="D6" s="60" t="s">
        <v>3</v>
      </c>
      <c r="E6" s="94" t="s">
        <v>101</v>
      </c>
      <c r="F6" s="93"/>
      <c r="G6" s="61" t="s">
        <v>103</v>
      </c>
      <c r="H6" s="62" t="s">
        <v>100</v>
      </c>
      <c r="I6" s="60" t="s">
        <v>149</v>
      </c>
      <c r="J6" s="63">
        <v>215671000</v>
      </c>
      <c r="K6" s="63">
        <v>-5688000</v>
      </c>
      <c r="L6" s="63">
        <v>0</v>
      </c>
      <c r="M6" s="63">
        <f>J6+K6+L6</f>
        <v>209983000</v>
      </c>
      <c r="N6" s="64"/>
      <c r="O6" s="63">
        <v>210205151</v>
      </c>
      <c r="P6" s="63">
        <v>191376734</v>
      </c>
      <c r="Q6" s="65">
        <f t="shared" si="5"/>
        <v>0.91042837480229022</v>
      </c>
      <c r="R6" s="63">
        <v>824792</v>
      </c>
      <c r="S6" s="63">
        <f>O6-P6</f>
        <v>18828417</v>
      </c>
      <c r="T6" s="64"/>
      <c r="U6" s="64"/>
      <c r="V6" s="64"/>
      <c r="W6" s="64"/>
      <c r="X6" s="64"/>
      <c r="Y6" s="64"/>
      <c r="Z6" s="64"/>
      <c r="AA6" s="64"/>
      <c r="AB6" s="64"/>
      <c r="AC6" s="63">
        <v>197981197</v>
      </c>
      <c r="AD6" s="64"/>
      <c r="AE6" s="64"/>
      <c r="AF6" s="64"/>
      <c r="AG6" s="64"/>
      <c r="AH6" s="64"/>
      <c r="AI6" s="64"/>
      <c r="AJ6" s="64"/>
      <c r="AK6" s="64"/>
      <c r="AL6" s="63">
        <f t="shared" si="2"/>
        <v>12223954</v>
      </c>
      <c r="AM6" s="61" t="s">
        <v>119</v>
      </c>
      <c r="AN6" s="66" t="s">
        <v>133</v>
      </c>
      <c r="AO6" s="66" t="s">
        <v>153</v>
      </c>
      <c r="AP6" s="67"/>
      <c r="AQ6" s="67"/>
      <c r="AR6" s="67"/>
      <c r="AS6" s="67"/>
    </row>
    <row r="7" spans="1:46" ht="25.5" customHeight="1" x14ac:dyDescent="0.15">
      <c r="A7" s="87">
        <v>25710003</v>
      </c>
      <c r="B7" s="59" t="s">
        <v>3</v>
      </c>
      <c r="C7" s="60" t="s">
        <v>3</v>
      </c>
      <c r="D7" s="60" t="s">
        <v>14</v>
      </c>
      <c r="E7" s="94" t="s">
        <v>101</v>
      </c>
      <c r="F7" s="93"/>
      <c r="G7" s="61" t="s">
        <v>104</v>
      </c>
      <c r="H7" s="62" t="s">
        <v>100</v>
      </c>
      <c r="I7" s="60" t="s">
        <v>149</v>
      </c>
      <c r="J7" s="63">
        <v>528000</v>
      </c>
      <c r="K7" s="63">
        <v>-278000</v>
      </c>
      <c r="L7" s="63">
        <v>0</v>
      </c>
      <c r="M7" s="63">
        <f t="shared" ref="M7:M23" si="16">J7+K7+L7</f>
        <v>250000</v>
      </c>
      <c r="N7" s="64"/>
      <c r="O7" s="63">
        <v>62700</v>
      </c>
      <c r="P7" s="63">
        <v>62700</v>
      </c>
      <c r="Q7" s="65">
        <f t="shared" si="5"/>
        <v>1</v>
      </c>
      <c r="R7" s="63">
        <v>0</v>
      </c>
      <c r="S7" s="63">
        <f t="shared" ref="S7:S10" si="17">O7-P7</f>
        <v>0</v>
      </c>
      <c r="T7" s="64"/>
      <c r="U7" s="64"/>
      <c r="V7" s="64"/>
      <c r="W7" s="64"/>
      <c r="X7" s="64"/>
      <c r="Y7" s="64"/>
      <c r="Z7" s="64"/>
      <c r="AA7" s="64"/>
      <c r="AB7" s="64"/>
      <c r="AC7" s="63">
        <v>800470</v>
      </c>
      <c r="AD7" s="64"/>
      <c r="AE7" s="64"/>
      <c r="AF7" s="64"/>
      <c r="AG7" s="64"/>
      <c r="AH7" s="64"/>
      <c r="AI7" s="64"/>
      <c r="AJ7" s="64"/>
      <c r="AK7" s="64"/>
      <c r="AL7" s="63">
        <f t="shared" si="2"/>
        <v>-737770</v>
      </c>
      <c r="AM7" s="66" t="s">
        <v>121</v>
      </c>
      <c r="AN7" s="61"/>
      <c r="AO7" s="61" t="s">
        <v>154</v>
      </c>
      <c r="AP7" s="67"/>
      <c r="AQ7" s="67"/>
      <c r="AR7" s="67"/>
      <c r="AS7" s="67"/>
    </row>
    <row r="8" spans="1:46" ht="24.75" customHeight="1" x14ac:dyDescent="0.15">
      <c r="A8" s="87">
        <v>25710004</v>
      </c>
      <c r="B8" s="59" t="s">
        <v>3</v>
      </c>
      <c r="C8" s="60" t="s">
        <v>3</v>
      </c>
      <c r="D8" s="60" t="s">
        <v>14</v>
      </c>
      <c r="E8" s="94" t="s">
        <v>129</v>
      </c>
      <c r="F8" s="93"/>
      <c r="G8" s="61" t="s">
        <v>105</v>
      </c>
      <c r="H8" s="62" t="s">
        <v>100</v>
      </c>
      <c r="I8" s="60" t="s">
        <v>149</v>
      </c>
      <c r="J8" s="63">
        <v>1000</v>
      </c>
      <c r="K8" s="63">
        <v>0</v>
      </c>
      <c r="L8" s="63">
        <v>0</v>
      </c>
      <c r="M8" s="63">
        <f t="shared" si="16"/>
        <v>1000</v>
      </c>
      <c r="N8" s="64"/>
      <c r="O8" s="63">
        <v>0</v>
      </c>
      <c r="P8" s="63">
        <v>0</v>
      </c>
      <c r="Q8" s="65" t="str">
        <f t="shared" si="5"/>
        <v>-</v>
      </c>
      <c r="R8" s="63">
        <v>0</v>
      </c>
      <c r="S8" s="63">
        <f t="shared" si="17"/>
        <v>0</v>
      </c>
      <c r="T8" s="64"/>
      <c r="U8" s="64"/>
      <c r="V8" s="64"/>
      <c r="W8" s="64"/>
      <c r="X8" s="64"/>
      <c r="Y8" s="64"/>
      <c r="Z8" s="64"/>
      <c r="AA8" s="64"/>
      <c r="AB8" s="64"/>
      <c r="AC8" s="63">
        <v>0</v>
      </c>
      <c r="AD8" s="64"/>
      <c r="AE8" s="64"/>
      <c r="AF8" s="64"/>
      <c r="AG8" s="64"/>
      <c r="AH8" s="64"/>
      <c r="AI8" s="64"/>
      <c r="AJ8" s="64"/>
      <c r="AK8" s="64"/>
      <c r="AL8" s="63">
        <f t="shared" si="2"/>
        <v>0</v>
      </c>
      <c r="AM8" s="66" t="s">
        <v>122</v>
      </c>
      <c r="AN8" s="61"/>
      <c r="AO8" s="61" t="s">
        <v>138</v>
      </c>
      <c r="AP8" s="67"/>
      <c r="AQ8" s="67"/>
      <c r="AR8" s="67"/>
      <c r="AS8" s="67"/>
    </row>
    <row r="9" spans="1:46" ht="25.5" customHeight="1" x14ac:dyDescent="0.15">
      <c r="A9" s="87">
        <v>25710005</v>
      </c>
      <c r="B9" s="59" t="s">
        <v>3</v>
      </c>
      <c r="C9" s="60" t="s">
        <v>3</v>
      </c>
      <c r="D9" s="60" t="s">
        <v>12</v>
      </c>
      <c r="E9" s="94" t="s">
        <v>101</v>
      </c>
      <c r="F9" s="93"/>
      <c r="G9" s="61" t="s">
        <v>106</v>
      </c>
      <c r="H9" s="62" t="s">
        <v>100</v>
      </c>
      <c r="I9" s="60" t="s">
        <v>149</v>
      </c>
      <c r="J9" s="63">
        <v>51000</v>
      </c>
      <c r="K9" s="63">
        <v>0</v>
      </c>
      <c r="L9" s="63">
        <v>0</v>
      </c>
      <c r="M9" s="63">
        <f t="shared" si="16"/>
        <v>51000</v>
      </c>
      <c r="N9" s="64"/>
      <c r="O9" s="63">
        <v>182820</v>
      </c>
      <c r="P9" s="63">
        <v>182820</v>
      </c>
      <c r="Q9" s="65">
        <f t="shared" si="5"/>
        <v>1</v>
      </c>
      <c r="R9" s="63">
        <v>0</v>
      </c>
      <c r="S9" s="63">
        <f t="shared" si="17"/>
        <v>0</v>
      </c>
      <c r="T9" s="64"/>
      <c r="U9" s="64"/>
      <c r="V9" s="64"/>
      <c r="W9" s="64"/>
      <c r="X9" s="64"/>
      <c r="Y9" s="64"/>
      <c r="Z9" s="64"/>
      <c r="AA9" s="64"/>
      <c r="AB9" s="64"/>
      <c r="AC9" s="63">
        <v>69300</v>
      </c>
      <c r="AD9" s="64"/>
      <c r="AE9" s="64"/>
      <c r="AF9" s="64"/>
      <c r="AG9" s="64"/>
      <c r="AH9" s="64"/>
      <c r="AI9" s="64"/>
      <c r="AJ9" s="64"/>
      <c r="AK9" s="64"/>
      <c r="AL9" s="63">
        <f t="shared" si="2"/>
        <v>113520</v>
      </c>
      <c r="AM9" s="66" t="s">
        <v>120</v>
      </c>
      <c r="AN9" s="61"/>
      <c r="AO9" s="68"/>
      <c r="AP9" s="67"/>
      <c r="AQ9" s="67"/>
      <c r="AR9" s="67"/>
      <c r="AS9" s="67"/>
    </row>
    <row r="10" spans="1:46" ht="42" customHeight="1" x14ac:dyDescent="0.15">
      <c r="A10" s="87">
        <v>25710006</v>
      </c>
      <c r="B10" s="59" t="s">
        <v>3</v>
      </c>
      <c r="C10" s="60" t="s">
        <v>3</v>
      </c>
      <c r="D10" s="60" t="s">
        <v>12</v>
      </c>
      <c r="E10" s="94" t="s">
        <v>129</v>
      </c>
      <c r="F10" s="93"/>
      <c r="G10" s="61" t="s">
        <v>107</v>
      </c>
      <c r="H10" s="62" t="s">
        <v>100</v>
      </c>
      <c r="I10" s="60" t="s">
        <v>149</v>
      </c>
      <c r="J10" s="63">
        <v>224000</v>
      </c>
      <c r="K10" s="63">
        <v>0</v>
      </c>
      <c r="L10" s="63">
        <v>0</v>
      </c>
      <c r="M10" s="63">
        <f t="shared" si="16"/>
        <v>224000</v>
      </c>
      <c r="N10" s="64"/>
      <c r="O10" s="63">
        <v>172500</v>
      </c>
      <c r="P10" s="63">
        <v>172500</v>
      </c>
      <c r="Q10" s="65">
        <f t="shared" si="5"/>
        <v>1</v>
      </c>
      <c r="R10" s="63">
        <v>0</v>
      </c>
      <c r="S10" s="63">
        <f t="shared" si="17"/>
        <v>0</v>
      </c>
      <c r="T10" s="64"/>
      <c r="U10" s="64"/>
      <c r="V10" s="64"/>
      <c r="W10" s="64"/>
      <c r="X10" s="64"/>
      <c r="Y10" s="64"/>
      <c r="Z10" s="64"/>
      <c r="AA10" s="64"/>
      <c r="AB10" s="64"/>
      <c r="AC10" s="63">
        <v>189500</v>
      </c>
      <c r="AD10" s="64"/>
      <c r="AE10" s="64"/>
      <c r="AF10" s="64"/>
      <c r="AG10" s="64"/>
      <c r="AH10" s="64"/>
      <c r="AI10" s="64"/>
      <c r="AJ10" s="64"/>
      <c r="AK10" s="64"/>
      <c r="AL10" s="63">
        <f t="shared" si="2"/>
        <v>-17000</v>
      </c>
      <c r="AM10" s="66" t="s">
        <v>135</v>
      </c>
      <c r="AN10" s="61"/>
      <c r="AO10" s="69"/>
      <c r="AP10" s="67"/>
      <c r="AQ10" s="67"/>
      <c r="AR10" s="67"/>
      <c r="AS10" s="67"/>
    </row>
    <row r="11" spans="1:46" ht="23.1" customHeight="1" x14ac:dyDescent="0.15">
      <c r="A11" s="86">
        <v>25710007</v>
      </c>
      <c r="B11" s="70" t="s">
        <v>101</v>
      </c>
      <c r="C11" s="70" t="s">
        <v>129</v>
      </c>
      <c r="D11" s="70" t="s">
        <v>1</v>
      </c>
      <c r="E11" s="70" t="s">
        <v>1</v>
      </c>
      <c r="F11" s="70" t="s">
        <v>1</v>
      </c>
      <c r="G11" s="71" t="s">
        <v>130</v>
      </c>
      <c r="H11" s="55" t="s">
        <v>1</v>
      </c>
      <c r="I11" s="72" t="s">
        <v>167</v>
      </c>
      <c r="J11" s="56">
        <f t="shared" ref="J11:P11" si="18">SUM(J12:J18)</f>
        <v>14585000</v>
      </c>
      <c r="K11" s="56">
        <f t="shared" si="18"/>
        <v>-990000</v>
      </c>
      <c r="L11" s="56">
        <f t="shared" si="18"/>
        <v>0</v>
      </c>
      <c r="M11" s="56">
        <f t="shared" si="18"/>
        <v>13595000</v>
      </c>
      <c r="N11" s="56">
        <f t="shared" si="18"/>
        <v>0</v>
      </c>
      <c r="O11" s="56">
        <f t="shared" si="18"/>
        <v>12644674</v>
      </c>
      <c r="P11" s="56">
        <f t="shared" si="18"/>
        <v>12620174</v>
      </c>
      <c r="Q11" s="57">
        <f t="shared" si="5"/>
        <v>0.99806242533417622</v>
      </c>
      <c r="R11" s="56">
        <f t="shared" ref="R11:AC11" si="19">SUM(R12:R18)</f>
        <v>0</v>
      </c>
      <c r="S11" s="56">
        <f t="shared" si="19"/>
        <v>24500</v>
      </c>
      <c r="T11" s="56">
        <f t="shared" si="19"/>
        <v>0</v>
      </c>
      <c r="U11" s="56">
        <f t="shared" si="19"/>
        <v>0</v>
      </c>
      <c r="V11" s="56">
        <f t="shared" si="19"/>
        <v>0</v>
      </c>
      <c r="W11" s="56">
        <f t="shared" si="19"/>
        <v>0</v>
      </c>
      <c r="X11" s="56">
        <f t="shared" si="19"/>
        <v>0</v>
      </c>
      <c r="Y11" s="56">
        <f t="shared" si="19"/>
        <v>0</v>
      </c>
      <c r="Z11" s="56">
        <f t="shared" si="19"/>
        <v>0</v>
      </c>
      <c r="AA11" s="56">
        <f t="shared" si="19"/>
        <v>0</v>
      </c>
      <c r="AB11" s="56">
        <f t="shared" si="19"/>
        <v>0</v>
      </c>
      <c r="AC11" s="56">
        <f t="shared" si="19"/>
        <v>19835078</v>
      </c>
      <c r="AD11" s="56"/>
      <c r="AE11" s="56"/>
      <c r="AF11" s="56"/>
      <c r="AG11" s="56"/>
      <c r="AH11" s="56"/>
      <c r="AI11" s="56"/>
      <c r="AJ11" s="56"/>
      <c r="AK11" s="56"/>
      <c r="AL11" s="56">
        <f t="shared" si="2"/>
        <v>-7190404</v>
      </c>
      <c r="AM11" s="58"/>
      <c r="AN11" s="58"/>
      <c r="AO11" s="73"/>
      <c r="AP11" s="58"/>
      <c r="AQ11" s="58"/>
      <c r="AR11" s="58"/>
      <c r="AS11" s="58"/>
      <c r="AT11" s="39"/>
    </row>
    <row r="12" spans="1:46" ht="23.1" customHeight="1" x14ac:dyDescent="0.15">
      <c r="A12" s="87">
        <v>25710008</v>
      </c>
      <c r="B12" s="59" t="s">
        <v>3</v>
      </c>
      <c r="C12" s="60" t="s">
        <v>14</v>
      </c>
      <c r="D12" s="60" t="s">
        <v>3</v>
      </c>
      <c r="E12" s="95" t="s">
        <v>101</v>
      </c>
      <c r="F12" s="60"/>
      <c r="G12" s="61" t="s">
        <v>108</v>
      </c>
      <c r="H12" s="62" t="s">
        <v>100</v>
      </c>
      <c r="I12" s="60" t="s">
        <v>149</v>
      </c>
      <c r="J12" s="63">
        <v>1000</v>
      </c>
      <c r="K12" s="63">
        <v>0</v>
      </c>
      <c r="L12" s="63">
        <v>0</v>
      </c>
      <c r="M12" s="63">
        <f t="shared" si="16"/>
        <v>1000</v>
      </c>
      <c r="N12" s="64"/>
      <c r="O12" s="63">
        <v>583</v>
      </c>
      <c r="P12" s="63">
        <v>583</v>
      </c>
      <c r="Q12" s="65">
        <f t="shared" si="5"/>
        <v>1</v>
      </c>
      <c r="R12" s="63">
        <v>0</v>
      </c>
      <c r="S12" s="63">
        <f t="shared" ref="S12:S18" si="20">O12-P12</f>
        <v>0</v>
      </c>
      <c r="T12" s="64"/>
      <c r="U12" s="64"/>
      <c r="V12" s="64"/>
      <c r="W12" s="64"/>
      <c r="X12" s="64"/>
      <c r="Y12" s="64"/>
      <c r="Z12" s="64"/>
      <c r="AA12" s="64"/>
      <c r="AB12" s="64"/>
      <c r="AC12" s="63">
        <v>156</v>
      </c>
      <c r="AD12" s="64"/>
      <c r="AE12" s="64"/>
      <c r="AF12" s="64"/>
      <c r="AG12" s="64"/>
      <c r="AH12" s="64"/>
      <c r="AI12" s="64"/>
      <c r="AJ12" s="64"/>
      <c r="AK12" s="64"/>
      <c r="AL12" s="63">
        <f t="shared" si="2"/>
        <v>427</v>
      </c>
      <c r="AM12" s="61" t="s">
        <v>123</v>
      </c>
      <c r="AN12" s="61"/>
      <c r="AO12" s="61"/>
      <c r="AP12" s="67"/>
      <c r="AQ12" s="67"/>
      <c r="AR12" s="67"/>
      <c r="AS12" s="67"/>
    </row>
    <row r="13" spans="1:46" ht="23.1" customHeight="1" x14ac:dyDescent="0.15">
      <c r="A13" s="87">
        <v>25710009</v>
      </c>
      <c r="B13" s="59" t="s">
        <v>3</v>
      </c>
      <c r="C13" s="60" t="s">
        <v>14</v>
      </c>
      <c r="D13" s="60" t="s">
        <v>14</v>
      </c>
      <c r="E13" s="95" t="s">
        <v>101</v>
      </c>
      <c r="F13" s="60"/>
      <c r="G13" s="61" t="s">
        <v>109</v>
      </c>
      <c r="H13" s="62" t="s">
        <v>100</v>
      </c>
      <c r="I13" s="60" t="s">
        <v>149</v>
      </c>
      <c r="J13" s="63">
        <v>1980000</v>
      </c>
      <c r="K13" s="63">
        <v>-990000</v>
      </c>
      <c r="L13" s="63">
        <v>0</v>
      </c>
      <c r="M13" s="63">
        <f t="shared" si="16"/>
        <v>990000</v>
      </c>
      <c r="N13" s="64"/>
      <c r="O13" s="63">
        <v>330000</v>
      </c>
      <c r="P13" s="63">
        <v>330000</v>
      </c>
      <c r="Q13" s="65">
        <f t="shared" si="5"/>
        <v>1</v>
      </c>
      <c r="R13" s="63">
        <v>0</v>
      </c>
      <c r="S13" s="63">
        <f t="shared" si="20"/>
        <v>0</v>
      </c>
      <c r="T13" s="64"/>
      <c r="U13" s="64"/>
      <c r="V13" s="64"/>
      <c r="W13" s="64"/>
      <c r="X13" s="64"/>
      <c r="Y13" s="64"/>
      <c r="Z13" s="64"/>
      <c r="AA13" s="64"/>
      <c r="AB13" s="64"/>
      <c r="AC13" s="63">
        <v>3465000</v>
      </c>
      <c r="AD13" s="64"/>
      <c r="AE13" s="64"/>
      <c r="AF13" s="64"/>
      <c r="AG13" s="64"/>
      <c r="AH13" s="64"/>
      <c r="AI13" s="64"/>
      <c r="AJ13" s="64"/>
      <c r="AK13" s="64"/>
      <c r="AL13" s="63">
        <f t="shared" si="2"/>
        <v>-3135000</v>
      </c>
      <c r="AM13" s="66" t="s">
        <v>124</v>
      </c>
      <c r="AN13" s="61"/>
      <c r="AO13" s="61" t="s">
        <v>161</v>
      </c>
      <c r="AP13" s="67"/>
      <c r="AQ13" s="67"/>
      <c r="AR13" s="67"/>
      <c r="AS13" s="67"/>
    </row>
    <row r="14" spans="1:46" ht="23.1" hidden="1" customHeight="1" outlineLevel="1" x14ac:dyDescent="0.15">
      <c r="A14" s="87">
        <v>25710010</v>
      </c>
      <c r="B14" s="59" t="s">
        <v>3</v>
      </c>
      <c r="C14" s="60" t="s">
        <v>14</v>
      </c>
      <c r="D14" s="60" t="s">
        <v>12</v>
      </c>
      <c r="E14" s="95" t="s">
        <v>6</v>
      </c>
      <c r="F14" s="60"/>
      <c r="G14" s="61" t="s">
        <v>110</v>
      </c>
      <c r="H14" s="62" t="s">
        <v>100</v>
      </c>
      <c r="I14" s="60" t="s">
        <v>149</v>
      </c>
      <c r="J14" s="63">
        <v>0</v>
      </c>
      <c r="K14" s="63">
        <v>0</v>
      </c>
      <c r="L14" s="63">
        <v>0</v>
      </c>
      <c r="M14" s="63">
        <f t="shared" si="16"/>
        <v>0</v>
      </c>
      <c r="N14" s="64"/>
      <c r="O14" s="63">
        <v>0</v>
      </c>
      <c r="P14" s="63">
        <v>0</v>
      </c>
      <c r="Q14" s="65" t="str">
        <f t="shared" si="5"/>
        <v>-</v>
      </c>
      <c r="R14" s="63">
        <v>0</v>
      </c>
      <c r="S14" s="63">
        <f t="shared" si="20"/>
        <v>0</v>
      </c>
      <c r="T14" s="64"/>
      <c r="U14" s="64"/>
      <c r="V14" s="64"/>
      <c r="W14" s="64"/>
      <c r="X14" s="64"/>
      <c r="Y14" s="64"/>
      <c r="Z14" s="64"/>
      <c r="AA14" s="64"/>
      <c r="AB14" s="64"/>
      <c r="AC14" s="63">
        <v>0</v>
      </c>
      <c r="AD14" s="64"/>
      <c r="AE14" s="64"/>
      <c r="AF14" s="64"/>
      <c r="AG14" s="64"/>
      <c r="AH14" s="64"/>
      <c r="AI14" s="64"/>
      <c r="AJ14" s="64"/>
      <c r="AK14" s="64"/>
      <c r="AL14" s="63">
        <f t="shared" si="2"/>
        <v>0</v>
      </c>
      <c r="AM14" s="61" t="s">
        <v>125</v>
      </c>
      <c r="AN14" s="61"/>
      <c r="AO14" s="61"/>
      <c r="AP14" s="67"/>
      <c r="AQ14" s="67"/>
      <c r="AR14" s="67"/>
      <c r="AS14" s="67"/>
    </row>
    <row r="15" spans="1:46" ht="41.25" customHeight="1" collapsed="1" x14ac:dyDescent="0.15">
      <c r="A15" s="87">
        <v>25710011</v>
      </c>
      <c r="B15" s="59" t="s">
        <v>3</v>
      </c>
      <c r="C15" s="60" t="s">
        <v>14</v>
      </c>
      <c r="D15" s="60" t="s">
        <v>12</v>
      </c>
      <c r="E15" s="95" t="s">
        <v>129</v>
      </c>
      <c r="F15" s="60"/>
      <c r="G15" s="61" t="s">
        <v>111</v>
      </c>
      <c r="H15" s="62" t="s">
        <v>100</v>
      </c>
      <c r="I15" s="60" t="s">
        <v>149</v>
      </c>
      <c r="J15" s="63">
        <v>1039000</v>
      </c>
      <c r="K15" s="63">
        <v>0</v>
      </c>
      <c r="L15" s="63">
        <v>0</v>
      </c>
      <c r="M15" s="63">
        <f t="shared" si="16"/>
        <v>1039000</v>
      </c>
      <c r="N15" s="64"/>
      <c r="O15" s="63">
        <v>748576</v>
      </c>
      <c r="P15" s="63">
        <v>724076</v>
      </c>
      <c r="Q15" s="65">
        <f t="shared" si="5"/>
        <v>0.96727119223699398</v>
      </c>
      <c r="R15" s="63">
        <v>0</v>
      </c>
      <c r="S15" s="63">
        <f t="shared" si="20"/>
        <v>24500</v>
      </c>
      <c r="T15" s="64"/>
      <c r="U15" s="64"/>
      <c r="V15" s="64"/>
      <c r="W15" s="64"/>
      <c r="X15" s="64"/>
      <c r="Y15" s="64"/>
      <c r="Z15" s="64"/>
      <c r="AA15" s="64"/>
      <c r="AB15" s="64"/>
      <c r="AC15" s="63">
        <v>989149</v>
      </c>
      <c r="AD15" s="64"/>
      <c r="AE15" s="64"/>
      <c r="AF15" s="64"/>
      <c r="AG15" s="64"/>
      <c r="AH15" s="64"/>
      <c r="AI15" s="64"/>
      <c r="AJ15" s="64"/>
      <c r="AK15" s="64"/>
      <c r="AL15" s="63">
        <f t="shared" si="2"/>
        <v>-240573</v>
      </c>
      <c r="AM15" s="66" t="s">
        <v>159</v>
      </c>
      <c r="AN15" s="66" t="s">
        <v>157</v>
      </c>
      <c r="AO15" s="66" t="s">
        <v>160</v>
      </c>
      <c r="AP15" s="67"/>
      <c r="AQ15" s="67"/>
      <c r="AR15" s="67"/>
      <c r="AS15" s="67"/>
    </row>
    <row r="16" spans="1:46" ht="40.9" customHeight="1" x14ac:dyDescent="0.15">
      <c r="A16" s="87">
        <v>25710012</v>
      </c>
      <c r="B16" s="59" t="s">
        <v>3</v>
      </c>
      <c r="C16" s="60" t="s">
        <v>14</v>
      </c>
      <c r="D16" s="60" t="s">
        <v>4</v>
      </c>
      <c r="E16" s="95" t="s">
        <v>101</v>
      </c>
      <c r="F16" s="60"/>
      <c r="G16" s="61" t="s">
        <v>112</v>
      </c>
      <c r="H16" s="62" t="s">
        <v>100</v>
      </c>
      <c r="I16" s="60" t="s">
        <v>149</v>
      </c>
      <c r="J16" s="63">
        <v>11565000</v>
      </c>
      <c r="K16" s="63">
        <v>0</v>
      </c>
      <c r="L16" s="63">
        <v>0</v>
      </c>
      <c r="M16" s="63">
        <f t="shared" si="16"/>
        <v>11565000</v>
      </c>
      <c r="N16" s="64"/>
      <c r="O16" s="63">
        <v>11565515</v>
      </c>
      <c r="P16" s="63">
        <v>11565515</v>
      </c>
      <c r="Q16" s="65">
        <f t="shared" si="5"/>
        <v>1</v>
      </c>
      <c r="R16" s="63">
        <v>0</v>
      </c>
      <c r="S16" s="63">
        <f t="shared" si="20"/>
        <v>0</v>
      </c>
      <c r="T16" s="64"/>
      <c r="U16" s="64"/>
      <c r="V16" s="64"/>
      <c r="W16" s="64"/>
      <c r="X16" s="64"/>
      <c r="Y16" s="64"/>
      <c r="Z16" s="64"/>
      <c r="AA16" s="64"/>
      <c r="AB16" s="64"/>
      <c r="AC16" s="63">
        <v>11761634</v>
      </c>
      <c r="AD16" s="64"/>
      <c r="AE16" s="64"/>
      <c r="AF16" s="64"/>
      <c r="AG16" s="64"/>
      <c r="AH16" s="64"/>
      <c r="AI16" s="64"/>
      <c r="AJ16" s="64"/>
      <c r="AK16" s="64"/>
      <c r="AL16" s="63">
        <f t="shared" si="2"/>
        <v>-196119</v>
      </c>
      <c r="AM16" s="66" t="s">
        <v>126</v>
      </c>
      <c r="AN16" s="61"/>
      <c r="AO16" s="74"/>
      <c r="AP16" s="67"/>
      <c r="AQ16" s="67"/>
      <c r="AR16" s="67"/>
      <c r="AS16" s="67"/>
    </row>
    <row r="17" spans="1:46" ht="27" customHeight="1" x14ac:dyDescent="0.15">
      <c r="A17" s="87">
        <v>25710013</v>
      </c>
      <c r="B17" s="59" t="s">
        <v>3</v>
      </c>
      <c r="C17" s="60" t="s">
        <v>14</v>
      </c>
      <c r="D17" s="60" t="s">
        <v>10</v>
      </c>
      <c r="E17" s="95" t="s">
        <v>101</v>
      </c>
      <c r="F17" s="60"/>
      <c r="G17" s="61" t="s">
        <v>113</v>
      </c>
      <c r="H17" s="62" t="s">
        <v>100</v>
      </c>
      <c r="I17" s="60" t="s">
        <v>149</v>
      </c>
      <c r="J17" s="63">
        <v>0</v>
      </c>
      <c r="K17" s="63">
        <v>0</v>
      </c>
      <c r="L17" s="63">
        <v>0</v>
      </c>
      <c r="M17" s="63">
        <f t="shared" ref="M17:M18" si="21">J17+K17+L17</f>
        <v>0</v>
      </c>
      <c r="N17" s="64"/>
      <c r="O17" s="63">
        <v>0</v>
      </c>
      <c r="P17" s="63">
        <v>0</v>
      </c>
      <c r="Q17" s="65" t="str">
        <f t="shared" si="5"/>
        <v>-</v>
      </c>
      <c r="R17" s="63">
        <v>0</v>
      </c>
      <c r="S17" s="63">
        <f t="shared" si="20"/>
        <v>0</v>
      </c>
      <c r="T17" s="64"/>
      <c r="U17" s="64"/>
      <c r="V17" s="64"/>
      <c r="W17" s="64"/>
      <c r="X17" s="64"/>
      <c r="Y17" s="64"/>
      <c r="Z17" s="64"/>
      <c r="AA17" s="64"/>
      <c r="AB17" s="64"/>
      <c r="AC17" s="63">
        <v>3619139</v>
      </c>
      <c r="AD17" s="64"/>
      <c r="AE17" s="64"/>
      <c r="AF17" s="64"/>
      <c r="AG17" s="64"/>
      <c r="AH17" s="64"/>
      <c r="AI17" s="64"/>
      <c r="AJ17" s="64"/>
      <c r="AK17" s="64"/>
      <c r="AL17" s="63">
        <f t="shared" si="2"/>
        <v>-3619139</v>
      </c>
      <c r="AM17" s="66"/>
      <c r="AN17" s="61"/>
      <c r="AO17" s="66" t="s">
        <v>156</v>
      </c>
      <c r="AP17" s="67"/>
      <c r="AQ17" s="67"/>
      <c r="AR17" s="67"/>
      <c r="AS17" s="67"/>
    </row>
    <row r="18" spans="1:46" ht="36.75" hidden="1" customHeight="1" outlineLevel="1" x14ac:dyDescent="0.15">
      <c r="A18" s="87">
        <v>25710014</v>
      </c>
      <c r="B18" s="59" t="s">
        <v>3</v>
      </c>
      <c r="C18" s="60" t="s">
        <v>14</v>
      </c>
      <c r="D18" s="75" t="s">
        <v>73</v>
      </c>
      <c r="E18" s="95" t="s">
        <v>6</v>
      </c>
      <c r="F18" s="60"/>
      <c r="G18" s="61" t="s">
        <v>116</v>
      </c>
      <c r="H18" s="62" t="s">
        <v>100</v>
      </c>
      <c r="I18" s="60" t="s">
        <v>149</v>
      </c>
      <c r="J18" s="76">
        <v>0</v>
      </c>
      <c r="K18" s="76">
        <v>0</v>
      </c>
      <c r="L18" s="76">
        <v>0</v>
      </c>
      <c r="M18" s="77">
        <f t="shared" si="21"/>
        <v>0</v>
      </c>
      <c r="N18" s="64"/>
      <c r="O18" s="64">
        <v>0</v>
      </c>
      <c r="P18" s="64">
        <v>0</v>
      </c>
      <c r="Q18" s="78" t="str">
        <f t="shared" si="5"/>
        <v>-</v>
      </c>
      <c r="R18" s="64">
        <v>0</v>
      </c>
      <c r="S18" s="77">
        <f t="shared" si="20"/>
        <v>0</v>
      </c>
      <c r="T18" s="64"/>
      <c r="U18" s="64"/>
      <c r="V18" s="64"/>
      <c r="W18" s="64"/>
      <c r="X18" s="64"/>
      <c r="Y18" s="64"/>
      <c r="Z18" s="64"/>
      <c r="AA18" s="64"/>
      <c r="AB18" s="64"/>
      <c r="AC18" s="76">
        <v>0</v>
      </c>
      <c r="AD18" s="64"/>
      <c r="AE18" s="64"/>
      <c r="AF18" s="64"/>
      <c r="AG18" s="64"/>
      <c r="AH18" s="64"/>
      <c r="AI18" s="64"/>
      <c r="AJ18" s="64"/>
      <c r="AK18" s="64"/>
      <c r="AL18" s="77">
        <f t="shared" si="2"/>
        <v>0</v>
      </c>
      <c r="AM18" s="79" t="s">
        <v>137</v>
      </c>
      <c r="AN18" s="80"/>
      <c r="AO18" s="81"/>
      <c r="AP18" s="67"/>
      <c r="AQ18" s="67"/>
      <c r="AR18" s="67"/>
      <c r="AS18" s="67"/>
    </row>
    <row r="19" spans="1:46" ht="23.1" customHeight="1" collapsed="1" x14ac:dyDescent="0.15">
      <c r="A19" s="86">
        <v>25710015</v>
      </c>
      <c r="B19" s="70" t="s">
        <v>101</v>
      </c>
      <c r="C19" s="70" t="s">
        <v>132</v>
      </c>
      <c r="D19" s="70" t="s">
        <v>1</v>
      </c>
      <c r="E19" s="70" t="s">
        <v>1</v>
      </c>
      <c r="F19" s="70" t="s">
        <v>1</v>
      </c>
      <c r="G19" s="71" t="s">
        <v>131</v>
      </c>
      <c r="H19" s="55" t="s">
        <v>1</v>
      </c>
      <c r="I19" s="72" t="s">
        <v>168</v>
      </c>
      <c r="J19" s="56">
        <f>SUM(J20:J21)</f>
        <v>11508000</v>
      </c>
      <c r="K19" s="56">
        <f t="shared" ref="K19:P19" si="22">SUM(K20:K21)</f>
        <v>0</v>
      </c>
      <c r="L19" s="56">
        <f t="shared" si="22"/>
        <v>0</v>
      </c>
      <c r="M19" s="56">
        <f t="shared" si="22"/>
        <v>11508000</v>
      </c>
      <c r="N19" s="56">
        <f t="shared" si="22"/>
        <v>0</v>
      </c>
      <c r="O19" s="56">
        <f t="shared" si="22"/>
        <v>11256877</v>
      </c>
      <c r="P19" s="56">
        <f t="shared" si="22"/>
        <v>10014586</v>
      </c>
      <c r="Q19" s="57">
        <f t="shared" si="5"/>
        <v>0.88964159420059397</v>
      </c>
      <c r="R19" s="56">
        <f t="shared" ref="R19:AC19" si="23">SUM(R20:R21)</f>
        <v>0</v>
      </c>
      <c r="S19" s="56">
        <f t="shared" si="23"/>
        <v>1242291</v>
      </c>
      <c r="T19" s="56">
        <f t="shared" si="23"/>
        <v>0</v>
      </c>
      <c r="U19" s="56">
        <f t="shared" si="23"/>
        <v>0</v>
      </c>
      <c r="V19" s="56">
        <f t="shared" si="23"/>
        <v>0</v>
      </c>
      <c r="W19" s="56">
        <f t="shared" si="23"/>
        <v>0</v>
      </c>
      <c r="X19" s="56">
        <f t="shared" si="23"/>
        <v>0</v>
      </c>
      <c r="Y19" s="56">
        <f t="shared" si="23"/>
        <v>0</v>
      </c>
      <c r="Z19" s="56">
        <f t="shared" si="23"/>
        <v>0</v>
      </c>
      <c r="AA19" s="56">
        <f t="shared" si="23"/>
        <v>0</v>
      </c>
      <c r="AB19" s="56">
        <f t="shared" si="23"/>
        <v>0</v>
      </c>
      <c r="AC19" s="56">
        <f t="shared" si="23"/>
        <v>22088323</v>
      </c>
      <c r="AD19" s="56"/>
      <c r="AE19" s="56"/>
      <c r="AF19" s="56"/>
      <c r="AG19" s="56"/>
      <c r="AH19" s="56"/>
      <c r="AI19" s="56"/>
      <c r="AJ19" s="56"/>
      <c r="AK19" s="56"/>
      <c r="AL19" s="56">
        <f t="shared" si="2"/>
        <v>-10831446</v>
      </c>
      <c r="AM19" s="58"/>
      <c r="AN19" s="58"/>
      <c r="AO19" s="73"/>
      <c r="AP19" s="58"/>
      <c r="AQ19" s="58"/>
      <c r="AR19" s="58"/>
      <c r="AS19" s="58"/>
      <c r="AT19" s="39"/>
    </row>
    <row r="20" spans="1:46" ht="23.1" customHeight="1" x14ac:dyDescent="0.15">
      <c r="A20" s="87">
        <v>25710016</v>
      </c>
      <c r="B20" s="59" t="s">
        <v>3</v>
      </c>
      <c r="C20" s="60" t="s">
        <v>12</v>
      </c>
      <c r="D20" s="60" t="s">
        <v>14</v>
      </c>
      <c r="E20" s="95" t="s">
        <v>101</v>
      </c>
      <c r="F20" s="60"/>
      <c r="G20" s="61" t="s">
        <v>117</v>
      </c>
      <c r="H20" s="62" t="s">
        <v>100</v>
      </c>
      <c r="I20" s="60" t="s">
        <v>149</v>
      </c>
      <c r="J20" s="63">
        <v>0</v>
      </c>
      <c r="K20" s="63">
        <v>0</v>
      </c>
      <c r="L20" s="63">
        <v>0</v>
      </c>
      <c r="M20" s="63">
        <f t="shared" ref="M20" si="24">J20+K20+L20</f>
        <v>0</v>
      </c>
      <c r="N20" s="64"/>
      <c r="O20" s="63">
        <v>538</v>
      </c>
      <c r="P20" s="63">
        <v>538</v>
      </c>
      <c r="Q20" s="65">
        <f t="shared" ref="Q20" si="25">IFERROR(P20/O20,"-")</f>
        <v>1</v>
      </c>
      <c r="R20" s="63">
        <v>0</v>
      </c>
      <c r="S20" s="63">
        <f>O20-P20</f>
        <v>0</v>
      </c>
      <c r="T20" s="64"/>
      <c r="U20" s="64"/>
      <c r="V20" s="64"/>
      <c r="W20" s="64"/>
      <c r="X20" s="64"/>
      <c r="Y20" s="64">
        <v>0</v>
      </c>
      <c r="Z20" s="64">
        <v>0</v>
      </c>
      <c r="AA20" s="64"/>
      <c r="AB20" s="64"/>
      <c r="AC20" s="63">
        <v>0</v>
      </c>
      <c r="AD20" s="64"/>
      <c r="AE20" s="64"/>
      <c r="AF20" s="64"/>
      <c r="AG20" s="64"/>
      <c r="AH20" s="64"/>
      <c r="AI20" s="64"/>
      <c r="AJ20" s="64"/>
      <c r="AK20" s="64"/>
      <c r="AL20" s="63">
        <f t="shared" ref="AL20" si="26">O20-AC20</f>
        <v>538</v>
      </c>
      <c r="AM20" s="66" t="s">
        <v>164</v>
      </c>
      <c r="AN20" s="61"/>
      <c r="AO20" s="61"/>
      <c r="AP20" s="67"/>
      <c r="AQ20" s="67"/>
      <c r="AR20" s="67"/>
      <c r="AS20" s="67"/>
    </row>
    <row r="21" spans="1:46" ht="27.75" customHeight="1" x14ac:dyDescent="0.15">
      <c r="A21" s="87">
        <v>25710017</v>
      </c>
      <c r="B21" s="59" t="s">
        <v>3</v>
      </c>
      <c r="C21" s="60" t="s">
        <v>12</v>
      </c>
      <c r="D21" s="60" t="s">
        <v>12</v>
      </c>
      <c r="E21" s="95" t="s">
        <v>101</v>
      </c>
      <c r="F21" s="60"/>
      <c r="G21" s="61" t="s">
        <v>118</v>
      </c>
      <c r="H21" s="62" t="s">
        <v>100</v>
      </c>
      <c r="I21" s="60" t="s">
        <v>149</v>
      </c>
      <c r="J21" s="63">
        <v>11508000</v>
      </c>
      <c r="K21" s="63">
        <v>0</v>
      </c>
      <c r="L21" s="63">
        <v>0</v>
      </c>
      <c r="M21" s="63">
        <f t="shared" si="16"/>
        <v>11508000</v>
      </c>
      <c r="N21" s="64"/>
      <c r="O21" s="63">
        <v>11256339</v>
      </c>
      <c r="P21" s="63">
        <v>10014048</v>
      </c>
      <c r="Q21" s="65">
        <f t="shared" si="5"/>
        <v>0.8896363195884559</v>
      </c>
      <c r="R21" s="63">
        <v>0</v>
      </c>
      <c r="S21" s="63">
        <f t="shared" ref="S21" si="27">O21-P21</f>
        <v>1242291</v>
      </c>
      <c r="T21" s="64"/>
      <c r="U21" s="64"/>
      <c r="V21" s="64"/>
      <c r="W21" s="64"/>
      <c r="X21" s="64"/>
      <c r="Y21" s="64"/>
      <c r="Z21" s="64"/>
      <c r="AA21" s="64"/>
      <c r="AB21" s="64"/>
      <c r="AC21" s="63">
        <v>22088323</v>
      </c>
      <c r="AD21" s="64"/>
      <c r="AE21" s="64"/>
      <c r="AF21" s="64"/>
      <c r="AG21" s="64"/>
      <c r="AH21" s="64"/>
      <c r="AI21" s="64"/>
      <c r="AJ21" s="64"/>
      <c r="AK21" s="64"/>
      <c r="AL21" s="63">
        <f t="shared" si="2"/>
        <v>-10831984</v>
      </c>
      <c r="AM21" s="66" t="s">
        <v>136</v>
      </c>
      <c r="AN21" s="61" t="s">
        <v>155</v>
      </c>
      <c r="AO21" s="82" t="s">
        <v>158</v>
      </c>
      <c r="AP21" s="67"/>
      <c r="AQ21" s="67"/>
      <c r="AR21" s="67"/>
      <c r="AS21" s="67"/>
    </row>
    <row r="22" spans="1:46" ht="23.1" customHeight="1" x14ac:dyDescent="0.15">
      <c r="A22" s="86">
        <v>25710018</v>
      </c>
      <c r="B22" s="70" t="s">
        <v>101</v>
      </c>
      <c r="C22" s="70" t="s">
        <v>1</v>
      </c>
      <c r="D22" s="70" t="s">
        <v>1</v>
      </c>
      <c r="E22" s="70" t="s">
        <v>1</v>
      </c>
      <c r="F22" s="70" t="s">
        <v>1</v>
      </c>
      <c r="G22" s="71" t="s">
        <v>114</v>
      </c>
      <c r="H22" s="55" t="s">
        <v>1</v>
      </c>
      <c r="I22" s="72" t="s">
        <v>168</v>
      </c>
      <c r="J22" s="56">
        <f>J23</f>
        <v>0</v>
      </c>
      <c r="K22" s="56">
        <f t="shared" ref="K22:M22" si="28">K23</f>
        <v>0</v>
      </c>
      <c r="L22" s="56">
        <f t="shared" si="28"/>
        <v>27400000</v>
      </c>
      <c r="M22" s="56">
        <f t="shared" si="28"/>
        <v>27400000</v>
      </c>
      <c r="N22" s="56">
        <f t="shared" ref="N22" si="29">N23</f>
        <v>0</v>
      </c>
      <c r="O22" s="56">
        <f t="shared" ref="O22" si="30">O23</f>
        <v>19300000</v>
      </c>
      <c r="P22" s="56">
        <f>P23</f>
        <v>19300000</v>
      </c>
      <c r="Q22" s="57">
        <f t="shared" si="5"/>
        <v>1</v>
      </c>
      <c r="R22" s="56">
        <f t="shared" ref="R22" si="31">R23</f>
        <v>0</v>
      </c>
      <c r="S22" s="56">
        <f>S23</f>
        <v>0</v>
      </c>
      <c r="T22" s="56"/>
      <c r="U22" s="56"/>
      <c r="V22" s="56"/>
      <c r="W22" s="56"/>
      <c r="X22" s="56"/>
      <c r="Y22" s="56"/>
      <c r="Z22" s="56">
        <v>0</v>
      </c>
      <c r="AA22" s="56"/>
      <c r="AB22" s="56"/>
      <c r="AC22" s="56">
        <f>AC23</f>
        <v>0</v>
      </c>
      <c r="AD22" s="56"/>
      <c r="AE22" s="56"/>
      <c r="AF22" s="56"/>
      <c r="AG22" s="56"/>
      <c r="AH22" s="56"/>
      <c r="AI22" s="56"/>
      <c r="AJ22" s="56"/>
      <c r="AK22" s="56"/>
      <c r="AL22" s="56">
        <f t="shared" si="2"/>
        <v>19300000</v>
      </c>
      <c r="AM22" s="83"/>
      <c r="AN22" s="58"/>
      <c r="AO22" s="73"/>
      <c r="AP22" s="58"/>
      <c r="AQ22" s="58"/>
      <c r="AR22" s="58"/>
      <c r="AS22" s="58"/>
      <c r="AT22" s="39"/>
    </row>
    <row r="23" spans="1:46" ht="26.25" customHeight="1" x14ac:dyDescent="0.15">
      <c r="A23" s="87">
        <v>25710019</v>
      </c>
      <c r="B23" s="59" t="s">
        <v>3</v>
      </c>
      <c r="C23" s="60" t="s">
        <v>3</v>
      </c>
      <c r="D23" s="60" t="s">
        <v>3</v>
      </c>
      <c r="E23" s="95" t="s">
        <v>101</v>
      </c>
      <c r="F23" s="60"/>
      <c r="G23" s="61" t="s">
        <v>115</v>
      </c>
      <c r="H23" s="62" t="s">
        <v>100</v>
      </c>
      <c r="I23" s="60" t="s">
        <v>149</v>
      </c>
      <c r="J23" s="63">
        <v>0</v>
      </c>
      <c r="K23" s="63">
        <v>0</v>
      </c>
      <c r="L23" s="63">
        <v>27400000</v>
      </c>
      <c r="M23" s="63">
        <f t="shared" si="16"/>
        <v>27400000</v>
      </c>
      <c r="N23" s="64"/>
      <c r="O23" s="63">
        <v>19300000</v>
      </c>
      <c r="P23" s="63">
        <v>19300000</v>
      </c>
      <c r="Q23" s="65">
        <f t="shared" si="5"/>
        <v>1</v>
      </c>
      <c r="R23" s="63">
        <v>0</v>
      </c>
      <c r="S23" s="63">
        <v>0</v>
      </c>
      <c r="T23" s="76"/>
      <c r="U23" s="76"/>
      <c r="V23" s="76"/>
      <c r="W23" s="76"/>
      <c r="X23" s="76"/>
      <c r="Y23" s="76"/>
      <c r="Z23" s="76"/>
      <c r="AA23" s="76"/>
      <c r="AB23" s="76"/>
      <c r="AC23" s="63">
        <v>0</v>
      </c>
      <c r="AD23" s="64"/>
      <c r="AE23" s="64"/>
      <c r="AF23" s="64"/>
      <c r="AG23" s="64"/>
      <c r="AH23" s="64"/>
      <c r="AI23" s="64"/>
      <c r="AJ23" s="64"/>
      <c r="AK23" s="64"/>
      <c r="AL23" s="63">
        <f t="shared" si="2"/>
        <v>19300000</v>
      </c>
      <c r="AM23" s="66" t="s">
        <v>134</v>
      </c>
      <c r="AN23" s="61"/>
      <c r="AO23" s="66" t="s">
        <v>165</v>
      </c>
      <c r="AP23" s="67"/>
      <c r="AQ23" s="67"/>
      <c r="AR23" s="67"/>
      <c r="AS23" s="67"/>
    </row>
    <row r="24" spans="1:46" ht="23.1" customHeight="1" x14ac:dyDescent="0.15">
      <c r="A24" s="88"/>
      <c r="B24" s="99" t="s">
        <v>53</v>
      </c>
      <c r="C24" s="99"/>
      <c r="D24" s="99"/>
      <c r="E24" s="99"/>
      <c r="F24" s="99"/>
      <c r="G24" s="99"/>
      <c r="H24" s="99"/>
      <c r="I24" s="99"/>
      <c r="J24" s="56">
        <f t="shared" ref="J24:P24" si="32">J4+J22</f>
        <v>242568000</v>
      </c>
      <c r="K24" s="56">
        <f t="shared" si="32"/>
        <v>-6956000</v>
      </c>
      <c r="L24" s="56">
        <f t="shared" si="32"/>
        <v>27400000</v>
      </c>
      <c r="M24" s="56">
        <f t="shared" si="32"/>
        <v>263012000</v>
      </c>
      <c r="N24" s="56">
        <f t="shared" si="32"/>
        <v>0</v>
      </c>
      <c r="O24" s="56">
        <f t="shared" si="32"/>
        <v>253824722</v>
      </c>
      <c r="P24" s="56">
        <f t="shared" si="32"/>
        <v>233729514</v>
      </c>
      <c r="Q24" s="57">
        <f t="shared" si="5"/>
        <v>0.92083037522247335</v>
      </c>
      <c r="R24" s="56">
        <f>R4+R22</f>
        <v>824792</v>
      </c>
      <c r="S24" s="56">
        <f t="shared" ref="S24:AC24" si="33">S4+S22</f>
        <v>20095208</v>
      </c>
      <c r="T24" s="56">
        <f t="shared" si="33"/>
        <v>0</v>
      </c>
      <c r="U24" s="56">
        <f t="shared" si="33"/>
        <v>0</v>
      </c>
      <c r="V24" s="56">
        <f t="shared" si="33"/>
        <v>0</v>
      </c>
      <c r="W24" s="56">
        <f t="shared" si="33"/>
        <v>0</v>
      </c>
      <c r="X24" s="56">
        <f t="shared" si="33"/>
        <v>0</v>
      </c>
      <c r="Y24" s="56">
        <f t="shared" si="33"/>
        <v>0</v>
      </c>
      <c r="Z24" s="56">
        <f t="shared" si="33"/>
        <v>0</v>
      </c>
      <c r="AA24" s="56">
        <f t="shared" si="33"/>
        <v>0</v>
      </c>
      <c r="AB24" s="56">
        <f t="shared" si="33"/>
        <v>0</v>
      </c>
      <c r="AC24" s="56">
        <f t="shared" si="33"/>
        <v>240963868</v>
      </c>
      <c r="AD24" s="56"/>
      <c r="AE24" s="56"/>
      <c r="AF24" s="56"/>
      <c r="AG24" s="56"/>
      <c r="AH24" s="56"/>
      <c r="AI24" s="56"/>
      <c r="AJ24" s="56"/>
      <c r="AK24" s="56"/>
      <c r="AL24" s="56">
        <f t="shared" si="2"/>
        <v>12860854</v>
      </c>
      <c r="AM24" s="58"/>
      <c r="AN24" s="58"/>
      <c r="AO24" s="73"/>
      <c r="AP24" s="58"/>
      <c r="AQ24" s="58"/>
      <c r="AR24" s="58"/>
      <c r="AS24" s="58"/>
    </row>
    <row r="25" spans="1:46" ht="40.5" customHeight="1" x14ac:dyDescent="0.15">
      <c r="AO25" s="43"/>
    </row>
  </sheetData>
  <mergeCells count="1">
    <mergeCell ref="B24:I24"/>
  </mergeCells>
  <phoneticPr fontId="2"/>
  <pageMargins left="0.78740157480314965" right="0.19685039370078741" top="0.78740157480314965" bottom="0.19685039370078741" header="0.31496062992125984" footer="0.31496062992125984"/>
  <pageSetup paperSize="8" scale="74" orientation="landscape" blackAndWhite="1"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旧入力用</vt:lpstr>
      <vt:lpstr>水道事業会計収入</vt:lpstr>
      <vt:lpstr>旧入力用!Print_Area</vt:lpstr>
      <vt:lpstr>水道事業会計収入!Print_Area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2015-04-08T05:00:43Z</dcterms:created>
  <dcterms:modified xsi:type="dcterms:W3CDTF">2026-08-13T08:17:41Z</dcterms:modified>
</cp:coreProperties>
</file>