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402AB588-C378-4F15-B6E3-EB654B8A65A1}"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水道会計歳入" sheetId="4" r:id="rId2"/>
    <sheet name="IDの附番ルール説明" sheetId="8" r:id="rId3"/>
    <sheet name="Sheet1" sheetId="9" r:id="rId4"/>
    <sheet name="入力用（ブランク）" sheetId="6" state="hidden" r:id="rId5"/>
    <sheet name="NF5651" sheetId="1" state="hidden" r:id="rId6"/>
  </sheets>
  <definedNames>
    <definedName name="_xlnm._FilterDatabase" localSheetId="1" hidden="1">水道会計歳入!$B$1:$AA$21</definedName>
    <definedName name="_xlnm._FilterDatabase" localSheetId="0" hidden="1">'入力用 (書き方例)'!$A$3:$AP$40</definedName>
    <definedName name="_xlnm._FilterDatabase" localSheetId="4" hidden="1">'入力用（ブランク）'!$A$3:$AP$7</definedName>
    <definedName name="_xlnm.Print_Area" localSheetId="5">'NF5651'!$A$1:$AH$64</definedName>
    <definedName name="_xlnm.Print_Area" localSheetId="1">水道会計歳入!$A$1:$AB$21</definedName>
    <definedName name="_xlnm.Print_Area" localSheetId="0">'入力用 (書き方例)'!$A$1:$AP$7</definedName>
    <definedName name="_xlnm.Print_Area" localSheetId="4">'入力用（ブランク）'!$A$1:$AP$5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9" i="4" l="1"/>
  <c r="S17" i="4"/>
  <c r="J17" i="4"/>
  <c r="K17" i="4"/>
  <c r="L17" i="4"/>
  <c r="N17" i="4"/>
  <c r="T17" i="4" s="1"/>
  <c r="O17" i="4"/>
  <c r="P17" i="4" s="1"/>
  <c r="Q17" i="4"/>
  <c r="AK19" i="4"/>
  <c r="AG19" i="4"/>
  <c r="AB19" i="4"/>
  <c r="T19" i="4"/>
  <c r="R19" i="4"/>
  <c r="P19" i="4"/>
  <c r="M19" i="4"/>
  <c r="AD19" i="4" s="1"/>
  <c r="S9" i="4"/>
  <c r="AE19" i="4" l="1"/>
  <c r="T18" i="4"/>
  <c r="T21" i="4"/>
  <c r="T8" i="4"/>
  <c r="T10" i="4"/>
  <c r="T11" i="4"/>
  <c r="T12" i="4"/>
  <c r="T13" i="4"/>
  <c r="T14" i="4"/>
  <c r="T15" i="4"/>
  <c r="T16" i="4"/>
  <c r="T6" i="4"/>
  <c r="T7" i="4"/>
  <c r="T5" i="4"/>
  <c r="T4" i="4"/>
  <c r="R21" i="4" l="1"/>
  <c r="R18" i="4"/>
  <c r="R17" i="4" s="1"/>
  <c r="R10" i="4"/>
  <c r="R11" i="4"/>
  <c r="R12" i="4"/>
  <c r="R13" i="4"/>
  <c r="R14" i="4"/>
  <c r="R15" i="4"/>
  <c r="R16" i="4"/>
  <c r="R6" i="4"/>
  <c r="R7" i="4"/>
  <c r="R8" i="4"/>
  <c r="R5" i="4"/>
  <c r="R4" i="4"/>
  <c r="P21" i="4" l="1"/>
  <c r="P18" i="4"/>
  <c r="P16" i="4"/>
  <c r="P15" i="4"/>
  <c r="P14" i="4"/>
  <c r="P13" i="4"/>
  <c r="P12" i="4"/>
  <c r="P11" i="4"/>
  <c r="P10" i="4"/>
  <c r="P8" i="4"/>
  <c r="P7" i="4"/>
  <c r="P6" i="4"/>
  <c r="P5" i="4"/>
  <c r="P4" i="4"/>
  <c r="N20" i="4" l="1"/>
  <c r="N9" i="4"/>
  <c r="N3" i="4"/>
  <c r="N2" i="4" l="1"/>
  <c r="AG10" i="4"/>
  <c r="AF4" i="4"/>
  <c r="AF5" i="4"/>
  <c r="AF6" i="4"/>
  <c r="AF7" i="4"/>
  <c r="AF8" i="4"/>
  <c r="AF10" i="4"/>
  <c r="AF11" i="4"/>
  <c r="AF12" i="4"/>
  <c r="AF13" i="4"/>
  <c r="AF14" i="4"/>
  <c r="AF15" i="4"/>
  <c r="AF16" i="4"/>
  <c r="AF18" i="4"/>
  <c r="AF21" i="4"/>
  <c r="AL20" i="4"/>
  <c r="AL17" i="4"/>
  <c r="AL9" i="4"/>
  <c r="AL3" i="4"/>
  <c r="AL2" i="4" s="1"/>
  <c r="AK4" i="4"/>
  <c r="AK5" i="4"/>
  <c r="AK6" i="4"/>
  <c r="AK7" i="4"/>
  <c r="AK8" i="4"/>
  <c r="AK10" i="4"/>
  <c r="AK11" i="4"/>
  <c r="AK12" i="4"/>
  <c r="AK13" i="4"/>
  <c r="AK14" i="4"/>
  <c r="AK15" i="4"/>
  <c r="AK16" i="4"/>
  <c r="AK18" i="4"/>
  <c r="AK21" i="4"/>
  <c r="AI20" i="4"/>
  <c r="AI17" i="4"/>
  <c r="AI9" i="4"/>
  <c r="AI3" i="4"/>
  <c r="AH20" i="4"/>
  <c r="AK20" i="4" s="1"/>
  <c r="AH17" i="4"/>
  <c r="AK17" i="4" s="1"/>
  <c r="AH9" i="4"/>
  <c r="AH3" i="4"/>
  <c r="AK3" i="4" s="1"/>
  <c r="S20" i="4"/>
  <c r="T20" i="4" s="1"/>
  <c r="R20" i="4"/>
  <c r="T9" i="4"/>
  <c r="S3" i="4"/>
  <c r="R3" i="4"/>
  <c r="AK9" i="4" l="1"/>
  <c r="T3" i="4"/>
  <c r="S2" i="4"/>
  <c r="T2" i="4" s="1"/>
  <c r="AH2" i="4"/>
  <c r="AK2" i="4" s="1"/>
  <c r="AI2" i="4"/>
  <c r="AB15" i="4"/>
  <c r="M15" i="4"/>
  <c r="AB13" i="4"/>
  <c r="M13" i="4"/>
  <c r="AE13" i="4" l="1"/>
  <c r="AD13" i="4"/>
  <c r="AE15" i="4"/>
  <c r="AD15" i="4"/>
  <c r="AC20" i="4"/>
  <c r="AC17" i="4"/>
  <c r="AC9" i="4"/>
  <c r="AC3" i="4"/>
  <c r="AC2" i="4" l="1"/>
  <c r="AB4" i="4"/>
  <c r="AB5" i="4"/>
  <c r="AB6" i="4"/>
  <c r="AB7" i="4"/>
  <c r="AB8" i="4"/>
  <c r="AB10" i="4"/>
  <c r="AB11" i="4"/>
  <c r="AB12" i="4"/>
  <c r="AB14" i="4"/>
  <c r="AB16" i="4"/>
  <c r="AB18" i="4"/>
  <c r="AB21" i="4"/>
  <c r="O20" i="4"/>
  <c r="AF20" i="4" s="1"/>
  <c r="AF17" i="4"/>
  <c r="O9" i="4"/>
  <c r="O3" i="4"/>
  <c r="P3" i="4" s="1"/>
  <c r="Q20" i="4"/>
  <c r="Q9" i="4"/>
  <c r="Q3" i="4"/>
  <c r="M21" i="4"/>
  <c r="L20" i="4"/>
  <c r="M18" i="4"/>
  <c r="M17" i="4" s="1"/>
  <c r="M16" i="4"/>
  <c r="M14" i="4"/>
  <c r="M12" i="4"/>
  <c r="M11" i="4"/>
  <c r="M10" i="4"/>
  <c r="L9" i="4"/>
  <c r="M8" i="4"/>
  <c r="M7" i="4"/>
  <c r="M6" i="4"/>
  <c r="M5" i="4"/>
  <c r="M4" i="4"/>
  <c r="L3" i="4"/>
  <c r="K20" i="4"/>
  <c r="J20" i="4"/>
  <c r="K9" i="4"/>
  <c r="J9" i="4"/>
  <c r="K3" i="4"/>
  <c r="J3" i="4"/>
  <c r="AE5" i="4" l="1"/>
  <c r="AD5" i="4"/>
  <c r="R9" i="4"/>
  <c r="R2" i="4" s="1"/>
  <c r="P9" i="4"/>
  <c r="AE16" i="4"/>
  <c r="AD16" i="4"/>
  <c r="AE10" i="4"/>
  <c r="AD10" i="4"/>
  <c r="AD7" i="4"/>
  <c r="AE7" i="4"/>
  <c r="AE11" i="4"/>
  <c r="AD11" i="4"/>
  <c r="M20" i="4"/>
  <c r="AD20" i="4" s="1"/>
  <c r="AD21" i="4"/>
  <c r="AE21" i="4"/>
  <c r="AB20" i="4"/>
  <c r="P20" i="4"/>
  <c r="AE14" i="4"/>
  <c r="AD14" i="4"/>
  <c r="AD17" i="4"/>
  <c r="AD18" i="4"/>
  <c r="AE18" i="4"/>
  <c r="AD6" i="4"/>
  <c r="AE6" i="4"/>
  <c r="K2" i="4"/>
  <c r="AE4" i="4"/>
  <c r="AD4" i="4"/>
  <c r="AE8" i="4"/>
  <c r="AD8" i="4"/>
  <c r="AE12" i="4"/>
  <c r="AD12" i="4"/>
  <c r="AF9" i="4"/>
  <c r="AF3" i="4"/>
  <c r="AB17" i="4"/>
  <c r="J2" i="4"/>
  <c r="M3" i="4"/>
  <c r="AD3" i="4" s="1"/>
  <c r="AB9" i="4"/>
  <c r="AB3" i="4"/>
  <c r="M9" i="4"/>
  <c r="AE9" i="4" s="1"/>
  <c r="Q2" i="4"/>
  <c r="L2" i="4"/>
  <c r="O2" i="4"/>
  <c r="P2" i="4" s="1"/>
  <c r="AG3" i="4" l="1"/>
  <c r="M2" i="4"/>
  <c r="AD2" i="4" s="1"/>
  <c r="AD9" i="4"/>
  <c r="AE17" i="4"/>
  <c r="AE20" i="4"/>
  <c r="AG2" i="4"/>
  <c r="AG21" i="4"/>
  <c r="AG12" i="4"/>
  <c r="AG6" i="4"/>
  <c r="AG18" i="4"/>
  <c r="AG4" i="4"/>
  <c r="AG17" i="4"/>
  <c r="AF2" i="4"/>
  <c r="AG20" i="4"/>
  <c r="AG16" i="4"/>
  <c r="AG11" i="4"/>
  <c r="AG5" i="4"/>
  <c r="AG15" i="4"/>
  <c r="AG9" i="4"/>
  <c r="AG7" i="4"/>
  <c r="AE2" i="4"/>
  <c r="AG13" i="4"/>
  <c r="AG8" i="4"/>
  <c r="AG14" i="4"/>
  <c r="AE3" i="4"/>
  <c r="AB2"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S7" i="7"/>
  <c r="R7" i="7"/>
  <c r="AI5" i="7"/>
  <c r="AH7" i="7" l="1"/>
  <c r="AI45" i="7"/>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<sst xmlns="http://schemas.openxmlformats.org/spreadsheetml/2006/main" count="2662" uniqueCount="341">
  <si>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</si>
  <si>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</si>
  <si>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</si>
  <si>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</si>
  <si>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</si>
  <si>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</si>
  <si>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</si>
  <si>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</si>
  <si>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</si>
  <si>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</si>
  <si>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</si>
  <si>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</si>
  <si>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</si>
  <si>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</si>
  <si>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</si>
  <si>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</si>
  <si>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</si>
  <si>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</si>
  <si>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</si>
  <si>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</si>
  <si>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</si>
  <si>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</si>
  <si>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</si>
  <si>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</si>
  <si>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</si>
  <si>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</si>
  <si>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</si>
  <si>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</si>
  <si>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</si>
  <si>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</si>
  <si>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</si>
  <si>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</si>
  <si>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</si>
  <si>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</si>
  <si>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</si>
  <si>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</si>
  <si>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</si>
  <si>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</si>
  <si>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</si>
  <si>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</si>
  <si>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</si>
  <si>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</si>
  <si>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</si>
  <si>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</si>
  <si>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</si>
  <si>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</si>
  <si>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</si>
  <si>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</si>
  <si>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</si>
  <si>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</si>
  <si>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</si>
  <si>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</si>
  <si>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</si>
  <si>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</si>
  <si>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</si>
  <si>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</si>
  <si>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</si>
  <si>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</si>
  <si>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</si>
  <si>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</si>
  <si>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</si>
  <si>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</si>
  <si>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</si>
  <si>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</si>
  <si>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</si>
  <si>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</si>
  <si>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</si>
  <si>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</si>
  <si>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</si>
  <si>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</si>
  <si>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</si>
  <si>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</si>
  <si>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</si>
  <si>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</si>
  <si>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</si>
  <si>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</si>
  <si>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</si>
  <si>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</si>
  <si>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</si>
  <si>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</si>
  <si>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</si>
  <si>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</si>
  <si>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</si>
  <si>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</si>
  <si>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</si>
  <si>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</si>
  <si>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</si>
  <si>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</si>
  <si>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</si>
  <si>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</si>
  <si>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</si>
  <si>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</si>
  <si>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</si>
  <si>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</si>
  <si>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</si>
  <si>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</si>
  <si>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</si>
  <si>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</si>
  <si>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</si>
  <si>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</si>
  <si>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</si>
  <si>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</si>
  <si>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</si>
  <si>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</si>
  <si>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</si>
  <si>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</si>
  <si>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</si>
  <si>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</si>
  <si>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</si>
  <si>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</si>
  <si>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</si>
  <si>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</si>
  <si>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</si>
  <si>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</si>
  <si>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</si>
  <si>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</si>
  <si>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</si>
  <si>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</si>
  <si>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</si>
  <si>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</si>
  <si>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</si>
  <si>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</si>
  <si>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</si>
  <si>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</si>
  <si>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</si>
  <si>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</si>
  <si>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</si>
  <si>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</si>
  <si>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</si>
  <si>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</si>
  <si>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</si>
  <si>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</si>
  <si>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</si>
  <si>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</si>
  <si>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</si>
  <si>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</si>
  <si>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</si>
  <si>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</si>
  <si>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</si>
  <si>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</si>
  <si>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</si>
  <si>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</si>
  <si>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</si>
  <si>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</si>
  <si>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</si>
  <si>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</si>
  <si>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</si>
  <si>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</si>
  <si>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</si>
  <si>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</si>
  <si>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</si>
  <si>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</si>
  <si>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</si>
  <si>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</si>
  <si>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</si>
  <si>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</si>
  <si>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</si>
  <si>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</si>
  <si>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</si>
  <si>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</si>
  <si>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</si>
  <si>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</si>
  <si>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</si>
  <si>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</si>
  <si>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</si>
  <si>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</si>
  <si>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</si>
  <si>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</si>
  <si>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</si>
  <si>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</si>
  <si>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</si>
  <si>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</si>
  <si>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</si>
  <si>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</si>
  <si>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</si>
  <si>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</si>
  <si>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</si>
  <si>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</si>
  <si>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</si>
  <si>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</si>
  <si>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</si>
  <si>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</si>
  <si>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</si>
  <si>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</si>
  <si>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</si>
  <si>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</si>
  <si>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</si>
  <si>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</si>
  <si>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</si>
  <si>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</si>
  <si>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</si>
  <si>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</si>
  <si>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</si>
  <si>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</si>
  <si>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</si>
  <si>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</si>
  <si>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</si>
  <si>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</si>
  <si>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</si>
  <si>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</si>
  <si>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</si>
  <si>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</si>
  <si>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</si>
  <si>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</si>
  <si>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</si>
  <si>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</si>
  <si>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</si>
  <si>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</si>
  <si>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</si>
  <si>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</si>
  <si>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</si>
  <si>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</si>
  <si>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</si>
  <si>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</si>
  <si>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</si>
  <si>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</si>
  <si>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</si>
  <si>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</si>
  <si>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</si>
  <si>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</si>
  <si>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</si>
  <si>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</si>
  <si>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</si>
  <si>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</si>
  <si>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</si>
  <si>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</si>
  <si>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</si>
  <si>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</si>
  <si>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</si>
  <si>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</si>
  <si>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</si>
  <si>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</si>
  <si>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</si>
  <si>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</si>
  <si>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</si>
  <si>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</si>
  <si>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</si>
  <si>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</si>
  <si>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</si>
  <si>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</si>
  <si>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</si>
  <si>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</si>
  <si>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</si>
  <si>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</si>
  <si>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</si>
  <si>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</si>
  <si>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</si>
  <si>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</si>
  <si>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</si>
  <si>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</si>
  <si>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収入未済額2023</t>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</si>
  <si>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</si>
  <si>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</si>
  <si>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</si>
  <si>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</si>
  <si>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</si>
  <si>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</si>
  <si>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</si>
  <si>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単位収入額</t>
    <rPh sb="0" eb="5">
      <t>タンイシュウニュウガク</t>
    </rPh>
    <phoneticPr fontId="4"/>
  </si>
  <si>
    <t>水道事業収益</t>
  </si>
  <si>
    <t>営業収益</t>
  </si>
  <si>
    <t>水道使用料</t>
  </si>
  <si>
    <t>上下水道課</t>
  </si>
  <si>
    <t>新設工事収益</t>
  </si>
  <si>
    <t>修繕工事収益</t>
  </si>
  <si>
    <t>材料売却収益</t>
  </si>
  <si>
    <t>手数料</t>
  </si>
  <si>
    <t>営業外収益</t>
  </si>
  <si>
    <t>預金利子</t>
  </si>
  <si>
    <t>水道利用加入金</t>
  </si>
  <si>
    <t>雑収益</t>
  </si>
  <si>
    <t>長期前受金戻入</t>
  </si>
  <si>
    <t>他会計負担金</t>
  </si>
  <si>
    <t>過年度損益修正益</t>
  </si>
  <si>
    <t>特別利益</t>
  </si>
  <si>
    <t>その他特別利益</t>
  </si>
  <si>
    <t>資本的収入</t>
  </si>
  <si>
    <t>企業債</t>
  </si>
  <si>
    <t>水道使用料金</t>
  </si>
  <si>
    <t>納期限内に納入されなかった料金があるため</t>
  </si>
  <si>
    <t>R4実績の約10％減　月平均使用水量1229㎥の減</t>
  </si>
  <si>
    <t>給水装置の新設・改造に係る器具や材料の売却料金</t>
  </si>
  <si>
    <t>17件の減</t>
  </si>
  <si>
    <t>給水装置の修繕に係る器具や材料の売却料金</t>
  </si>
  <si>
    <t>１件の増</t>
  </si>
  <si>
    <t>給水装置の修繕等に使用する器具や材料の売却料金</t>
  </si>
  <si>
    <t>３件の増</t>
  </si>
  <si>
    <t>給水申請の設計審査・完成検査、事業者指定に係る手数料</t>
  </si>
  <si>
    <t>設計審査・完成検査手数料は14件減、事業者証交付手数料は２件減、更新・再交付手数料は14件増</t>
  </si>
  <si>
    <t>普通預金利子</t>
  </si>
  <si>
    <t>例年通り</t>
  </si>
  <si>
    <t>新規給水に伴う水道利用加入金</t>
  </si>
  <si>
    <t>新規加入者４件減、改造は同数</t>
  </si>
  <si>
    <t>福島第一原発事故に伴う損害賠償、下水道使用料徴収事務手数料ほか</t>
  </si>
  <si>
    <t>主な要因として下水道使用料徴収事務手数料、原発事故に伴う損害賠償、賞与引当金余剰分振替は増、水源開発負担金は減</t>
  </si>
  <si>
    <t>償却資産の取得等に充てた補助金等の減価償却見合い分を収益化する</t>
  </si>
  <si>
    <t>新しく充てた補助金等がないことから、減価償却に合わせて減少している</t>
  </si>
  <si>
    <t>他会計（下水道事業会計）からの負担金（職員人件費相当分）</t>
  </si>
  <si>
    <t>令和５年度は職員が下水道会計の業務を一部行っていたことから下水道会計からの負担金が発生したもの</t>
  </si>
  <si>
    <t>令和５年度なし</t>
  </si>
  <si>
    <t>建設改良事業の財源に充当する企業債収入</t>
  </si>
  <si>
    <t>工事額がほぼ同額（差が22,000円）のため収入も同額</t>
  </si>
  <si>
    <t>不用品売却益</t>
    <rPh sb="0" eb="3">
      <t>フヨウヒン</t>
    </rPh>
    <rPh sb="3" eb="6">
      <t>バイキャクエキ</t>
    </rPh>
    <phoneticPr fontId="4"/>
  </si>
  <si>
    <t>不用品売却に伴う収益</t>
    <rPh sb="0" eb="5">
      <t>フヨウヒンバイキャク</t>
    </rPh>
    <rPh sb="6" eb="7">
      <t>トモナ</t>
    </rPh>
    <rPh sb="8" eb="10">
      <t>シュウエキ</t>
    </rPh>
    <phoneticPr fontId="4"/>
  </si>
  <si>
    <t>一般会計からの児童手当経費繰入分</t>
    <rPh sb="0" eb="4">
      <t>イッパンカイケイ</t>
    </rPh>
    <rPh sb="7" eb="11">
      <t>ジドウテアテ</t>
    </rPh>
    <rPh sb="11" eb="13">
      <t>ケイヒ</t>
    </rPh>
    <rPh sb="13" eb="14">
      <t>ク</t>
    </rPh>
    <rPh sb="14" eb="15">
      <t>イ</t>
    </rPh>
    <rPh sb="15" eb="16">
      <t>ブン</t>
    </rPh>
    <phoneticPr fontId="4"/>
  </si>
  <si>
    <t>一般会計補助金</t>
    <rPh sb="0" eb="7">
      <t>イッパンカイケイホジョキン</t>
    </rPh>
    <phoneticPr fontId="4"/>
  </si>
  <si>
    <t>令和５年度なし</t>
    <rPh sb="0" eb="2">
      <t>レイワ</t>
    </rPh>
    <rPh sb="3" eb="5">
      <t>ネンド</t>
    </rPh>
    <phoneticPr fontId="4"/>
  </si>
  <si>
    <t>国の交付金を用いた水道料金減免に係る補てん分</t>
    <phoneticPr fontId="4"/>
  </si>
  <si>
    <t>過年度分の減価償却費等の修正による利益</t>
    <phoneticPr fontId="4"/>
  </si>
  <si>
    <t>ー</t>
    <phoneticPr fontId="4"/>
  </si>
  <si>
    <t>予算現額</t>
    <rPh sb="0" eb="4">
      <t>ヨサンゲンガク</t>
    </rPh>
    <phoneticPr fontId="3"/>
  </si>
  <si>
    <t>収入済額</t>
    <rPh sb="0" eb="3">
      <t>シュウニュウズ</t>
    </rPh>
    <rPh sb="3" eb="4">
      <t>ガク</t>
    </rPh>
    <phoneticPr fontId="3"/>
  </si>
  <si>
    <t>収納率</t>
    <rPh sb="0" eb="3">
      <t>シュウノウリツ</t>
    </rPh>
    <phoneticPr fontId="3"/>
  </si>
  <si>
    <t>↑</t>
    <phoneticPr fontId="3"/>
  </si>
  <si>
    <t>決算上の収入額</t>
    <rPh sb="0" eb="3">
      <t>ケッサンジョウ</t>
    </rPh>
    <rPh sb="4" eb="7">
      <t>シュウニュウガク</t>
    </rPh>
    <phoneticPr fontId="3"/>
  </si>
  <si>
    <t>３月までに回収できた額</t>
    <rPh sb="1" eb="2">
      <t>ガツ</t>
    </rPh>
    <rPh sb="5" eb="7">
      <t>カイシュウ</t>
    </rPh>
    <rPh sb="10" eb="11">
      <t>ガク</t>
    </rPh>
    <phoneticPr fontId="3"/>
  </si>
  <si>
    <t>調定額に対する回収できた額</t>
    <rPh sb="0" eb="3">
      <t>チョウテイガク</t>
    </rPh>
    <rPh sb="4" eb="5">
      <t>タイ</t>
    </rPh>
    <rPh sb="7" eb="9">
      <t>カイシュウ</t>
    </rPh>
    <rPh sb="12" eb="13">
      <t>ガク</t>
    </rPh>
    <phoneticPr fontId="3"/>
  </si>
  <si>
    <t>決算では数値化していない</t>
    <rPh sb="0" eb="2">
      <t>ケッサン</t>
    </rPh>
    <rPh sb="4" eb="7">
      <t>スウチカ</t>
    </rPh>
    <phoneticPr fontId="3"/>
  </si>
  <si>
    <t>執行済額</t>
    <rPh sb="0" eb="3">
      <t>シッコウズ</t>
    </rPh>
    <rPh sb="3" eb="4">
      <t>ガク</t>
    </rPh>
    <phoneticPr fontId="3"/>
  </si>
  <si>
    <t>支出済額</t>
    <rPh sb="0" eb="3">
      <t>シシュツズ</t>
    </rPh>
    <rPh sb="3" eb="4">
      <t>ガク</t>
    </rPh>
    <phoneticPr fontId="3"/>
  </si>
  <si>
    <t>不用額</t>
    <rPh sb="0" eb="3">
      <t>フヨウガク</t>
    </rPh>
    <phoneticPr fontId="3"/>
  </si>
  <si>
    <t>年度内に執行額が確定した額</t>
    <rPh sb="0" eb="3">
      <t>ネンドナイ</t>
    </rPh>
    <rPh sb="4" eb="7">
      <t>シッコウガク</t>
    </rPh>
    <rPh sb="8" eb="10">
      <t>カクテイ</t>
    </rPh>
    <rPh sb="12" eb="13">
      <t>ガク</t>
    </rPh>
    <phoneticPr fontId="3"/>
  </si>
  <si>
    <t>未回収額は未収金として財務諸表に表示されている</t>
  </si>
  <si>
    <t>支払いは３月以降の場合もあるのでその額も含めた額＝決算額</t>
    <rPh sb="0" eb="2">
      <t>シハラ</t>
    </rPh>
    <rPh sb="5" eb="6">
      <t>ガツ</t>
    </rPh>
    <rPh sb="6" eb="8">
      <t>イコウ</t>
    </rPh>
    <rPh sb="9" eb="11">
      <t>バアイ</t>
    </rPh>
    <rPh sb="18" eb="19">
      <t>ガク</t>
    </rPh>
    <rPh sb="20" eb="21">
      <t>フク</t>
    </rPh>
    <rPh sb="23" eb="24">
      <t>ガク</t>
    </rPh>
    <rPh sb="25" eb="27">
      <t>ケッサン</t>
    </rPh>
    <rPh sb="27" eb="28">
      <t>ガク</t>
    </rPh>
    <phoneticPr fontId="3"/>
  </si>
  <si>
    <t>３月までに実際に支払い行為が完了した額</t>
    <rPh sb="1" eb="2">
      <t>ガツ</t>
    </rPh>
    <rPh sb="5" eb="7">
      <t>ジッサイ</t>
    </rPh>
    <rPh sb="8" eb="10">
      <t>シハラ</t>
    </rPh>
    <rPh sb="11" eb="13">
      <t>コウイ</t>
    </rPh>
    <rPh sb="14" eb="16">
      <t>カンリョウ</t>
    </rPh>
    <rPh sb="18" eb="19">
      <t>ガク</t>
    </rPh>
    <phoneticPr fontId="3"/>
  </si>
  <si>
    <t>年度を超えて４月以降に支払う行為をする額は未払金として財務諸表に表示されている</t>
    <rPh sb="0" eb="2">
      <t>ネンド</t>
    </rPh>
    <rPh sb="3" eb="4">
      <t>コ</t>
    </rPh>
    <rPh sb="7" eb="8">
      <t>ガツ</t>
    </rPh>
    <rPh sb="8" eb="10">
      <t>イコウ</t>
    </rPh>
    <rPh sb="11" eb="13">
      <t>シハラ</t>
    </rPh>
    <rPh sb="14" eb="16">
      <t>コウイ</t>
    </rPh>
    <rPh sb="19" eb="20">
      <t>ガク</t>
    </rPh>
    <rPh sb="21" eb="24">
      <t>ミハライキン</t>
    </rPh>
    <rPh sb="27" eb="31">
      <t>ザイムショヒョウ</t>
    </rPh>
    <rPh sb="32" eb="34">
      <t>ヒョウジ</t>
    </rPh>
    <phoneticPr fontId="3"/>
  </si>
  <si>
    <t>予算現額から執行済額を引いた額</t>
    <rPh sb="0" eb="4">
      <t>ヨサンゲンガク</t>
    </rPh>
    <rPh sb="6" eb="9">
      <t>シッコウズ</t>
    </rPh>
    <rPh sb="9" eb="10">
      <t>ガク</t>
    </rPh>
    <rPh sb="11" eb="12">
      <t>ヒ</t>
    </rPh>
    <rPh sb="14" eb="15">
      <t>ガク</t>
    </rPh>
    <phoneticPr fontId="3"/>
  </si>
  <si>
    <t>現金主義である一般会計等は出納整理期間（５月）が過ぎたものは決算に含まれないが、発生主義である企業会計は、実際の支払いではなく、年度内（３月）に支出額が確定したものが決算額となる</t>
    <rPh sb="0" eb="4">
      <t>ゲンキンシュギ</t>
    </rPh>
    <rPh sb="7" eb="11">
      <t>イッパンカイケイ</t>
    </rPh>
    <rPh sb="11" eb="12">
      <t>トウ</t>
    </rPh>
    <rPh sb="13" eb="19">
      <t>スイトウセイリキカン</t>
    </rPh>
    <rPh sb="21" eb="22">
      <t>ガツ</t>
    </rPh>
    <rPh sb="24" eb="25">
      <t>ス</t>
    </rPh>
    <rPh sb="30" eb="32">
      <t>ケッサン</t>
    </rPh>
    <rPh sb="33" eb="34">
      <t>フク</t>
    </rPh>
    <rPh sb="40" eb="42">
      <t>ハッセイ</t>
    </rPh>
    <rPh sb="42" eb="44">
      <t>シュギ</t>
    </rPh>
    <rPh sb="47" eb="49">
      <t>キギョウ</t>
    </rPh>
    <rPh sb="49" eb="51">
      <t>カイケイ</t>
    </rPh>
    <rPh sb="53" eb="55">
      <t>ジッサイ</t>
    </rPh>
    <rPh sb="56" eb="58">
      <t>シハラ</t>
    </rPh>
    <rPh sb="64" eb="67">
      <t>ネンドナイ</t>
    </rPh>
    <rPh sb="69" eb="70">
      <t>ツキ</t>
    </rPh>
    <rPh sb="72" eb="75">
      <t>シシュツガク</t>
    </rPh>
    <rPh sb="76" eb="78">
      <t>カクテイ</t>
    </rPh>
    <rPh sb="83" eb="85">
      <t>ケッサン</t>
    </rPh>
    <rPh sb="85" eb="86">
      <t>ガク</t>
    </rPh>
    <phoneticPr fontId="3"/>
  </si>
  <si>
    <t>そのため、一般会計と同じ表では決算に合った数字が入力しずらいため、列を追加させてもらうか、列の追加ができない場合は行のタイトルを修正させる形を取らせてもらいたい</t>
    <rPh sb="5" eb="9">
      <t>イッパンカイケイ</t>
    </rPh>
    <rPh sb="10" eb="11">
      <t>オナ</t>
    </rPh>
    <rPh sb="12" eb="13">
      <t>ヒョウ</t>
    </rPh>
    <rPh sb="15" eb="17">
      <t>ケッサン</t>
    </rPh>
    <rPh sb="18" eb="19">
      <t>ア</t>
    </rPh>
    <rPh sb="21" eb="23">
      <t>スウジ</t>
    </rPh>
    <rPh sb="24" eb="26">
      <t>ニュウリョク</t>
    </rPh>
    <rPh sb="33" eb="34">
      <t>レツ</t>
    </rPh>
    <rPh sb="35" eb="37">
      <t>ツイカ</t>
    </rPh>
    <rPh sb="45" eb="46">
      <t>レツ</t>
    </rPh>
    <rPh sb="47" eb="49">
      <t>ツイカ</t>
    </rPh>
    <rPh sb="54" eb="56">
      <t>バアイ</t>
    </rPh>
    <rPh sb="57" eb="58">
      <t>ギョウ</t>
    </rPh>
    <rPh sb="64" eb="66">
      <t>シュウセイ</t>
    </rPh>
    <rPh sb="69" eb="70">
      <t>カタチ</t>
    </rPh>
    <rPh sb="71" eb="72">
      <t>ト</t>
    </rPh>
    <phoneticPr fontId="3"/>
  </si>
  <si>
    <t>公営企業は別途決算附属資料を作成していたが、今回の表が決算附属資料となるのであれば従来の附属資料は省略としたい。</t>
    <rPh sb="0" eb="4">
      <t>コウエイキギョウ</t>
    </rPh>
    <rPh sb="5" eb="7">
      <t>ベット</t>
    </rPh>
    <rPh sb="7" eb="13">
      <t>ケッサンフゾクシリョウ</t>
    </rPh>
    <rPh sb="14" eb="16">
      <t>サクセイ</t>
    </rPh>
    <rPh sb="22" eb="24">
      <t>コンカイ</t>
    </rPh>
    <rPh sb="25" eb="26">
      <t>ヒョウ</t>
    </rPh>
    <rPh sb="27" eb="33">
      <t>ケッサンフゾクシリョウ</t>
    </rPh>
    <rPh sb="41" eb="43">
      <t>ジュウライ</t>
    </rPh>
    <rPh sb="44" eb="48">
      <t>フゾクシリョウ</t>
    </rPh>
    <rPh sb="49" eb="51">
      <t>ショウリャク</t>
    </rPh>
    <phoneticPr fontId="3"/>
  </si>
  <si>
    <t>追加列</t>
    <rPh sb="0" eb="3">
      <t>ツイカレツ</t>
    </rPh>
    <phoneticPr fontId="3"/>
  </si>
  <si>
    <t>↓</t>
    <phoneticPr fontId="3"/>
  </si>
  <si>
    <r>
      <t>不納欠損額2023</t>
    </r>
    <r>
      <rPr>
        <sz val="6"/>
        <rFont val="BIZ UDゴシック"/>
        <family val="3"/>
        <charset val="128"/>
      </rPr>
      <t>(現年分の欠損額)</t>
    </r>
    <rPh sb="10" eb="12">
      <t>ゲンネン</t>
    </rPh>
    <rPh sb="12" eb="13">
      <t>ブン</t>
    </rPh>
    <rPh sb="14" eb="17">
      <t>ケッソンガク</t>
    </rPh>
    <phoneticPr fontId="4"/>
  </si>
  <si>
    <t>調定額2023</t>
    <rPh sb="0" eb="2">
      <t>チョウテイ</t>
    </rPh>
    <phoneticPr fontId="4"/>
  </si>
  <si>
    <t>収納率等</t>
    <rPh sb="0" eb="3">
      <t>シュウノウリツ</t>
    </rPh>
    <rPh sb="3" eb="4">
      <t>トウ</t>
    </rPh>
    <phoneticPr fontId="4"/>
  </si>
  <si>
    <t>収入済額2023</t>
    <phoneticPr fontId="4"/>
  </si>
  <si>
    <t>調定額前年差</t>
    <rPh sb="0" eb="2">
      <t>チョウテイ</t>
    </rPh>
    <rPh sb="3" eb="6">
      <t>ゼンネンサ</t>
    </rPh>
    <phoneticPr fontId="4"/>
  </si>
  <si>
    <t>調定額2022</t>
    <rPh sb="0" eb="2">
      <t>チョウテイ</t>
    </rPh>
    <phoneticPr fontId="4"/>
  </si>
  <si>
    <t>上下水道課</t>
    <phoneticPr fontId="4"/>
  </si>
  <si>
    <t>未収金とし令和６年度に収入</t>
    <rPh sb="0" eb="3">
      <t>ミシュウキン</t>
    </rPh>
    <rPh sb="5" eb="7">
      <t>レイワ</t>
    </rPh>
    <rPh sb="8" eb="10">
      <t>ネンド</t>
    </rPh>
    <rPh sb="11" eb="13">
      <t>シュウニュウ</t>
    </rPh>
    <phoneticPr fontId="4"/>
  </si>
  <si>
    <t>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</si>
</sst>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0" formatCode="#,##0_ ;[Red]\-#,##0\ "/>
    <numFmt numFmtId="181" formatCode="0_);[Red]\(0\)"/>
    <numFmt numFmtId="182" formatCode="0.0%"/>
  </numFmts>
  <fonts count="25"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
      <sz val="6"/>
      <name val="BIZ UDゴシック"/>
      <family val="3"/>
      <charset val="128"/>
    </font>
    <font>
      <sz val="12"/>
      <color theme="1"/>
      <name val="ＭＳ Ｐゴシック"/>
      <family val="2"/>
      <charset val="128"/>
      <scheme val="minor"/>
    </font>
    <font>
      <b/>
      <sz val="12"/>
      <color theme="1"/>
      <name val="ＭＳ Ｐ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86">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180" fontId="21" fillId="0" borderId="108" xfId="3" applyNumberFormat="1" applyFont="1" applyFill="1" applyBorder="1" applyAlignment="1">
      <alignment horizontal="right" vertical="center" shrinkToFit="1"/>
    </xf>
    <xf numFmtId="0" fontId="21" fillId="0" borderId="0" xfId="0" applyFont="1" applyAlignment="1">
      <alignment horizontal="right" vertical="center" shrinkToFit="1"/>
    </xf>
    <xf numFmtId="182" fontId="21" fillId="0" borderId="108" xfId="4" applyNumberFormat="1" applyFont="1" applyFill="1" applyBorder="1" applyAlignment="1">
      <alignment horizontal="right" vertical="center" shrinkToFit="1"/>
    </xf>
    <xf numFmtId="181" fontId="21" fillId="0" borderId="108" xfId="1" quotePrefix="1" applyNumberFormat="1" applyFont="1" applyFill="1" applyBorder="1" applyAlignment="1">
      <alignment horizontal="right" vertical="center" shrinkToFit="1"/>
    </xf>
    <xf numFmtId="0" fontId="21" fillId="0" borderId="108" xfId="1" applyFont="1" applyFill="1" applyBorder="1" applyAlignment="1">
      <alignment horizontal="right" vertical="center" shrinkToFit="1"/>
    </xf>
    <xf numFmtId="0" fontId="21" fillId="0" borderId="108" xfId="1" applyFont="1" applyFill="1" applyBorder="1" applyAlignment="1">
      <alignment horizontal="left" vertical="center" shrinkToFit="1"/>
    </xf>
    <xf numFmtId="180" fontId="21" fillId="0" borderId="108" xfId="1" applyNumberFormat="1" applyFont="1" applyFill="1" applyBorder="1" applyAlignment="1">
      <alignment horizontal="right" vertical="center" shrinkToFit="1"/>
    </xf>
    <xf numFmtId="180" fontId="21" fillId="0" borderId="108" xfId="3" applyNumberFormat="1" applyFont="1" applyFill="1" applyBorder="1" applyAlignment="1">
      <alignment vertical="center" shrinkToFit="1"/>
    </xf>
    <xf numFmtId="180" fontId="21" fillId="0" borderId="108" xfId="1" applyNumberFormat="1" applyFont="1" applyFill="1" applyBorder="1" applyAlignment="1">
      <alignment vertical="center" shrinkToFit="1"/>
    </xf>
    <xf numFmtId="49" fontId="21" fillId="0" borderId="108" xfId="1" applyNumberFormat="1" applyFont="1" applyFill="1" applyBorder="1" applyAlignment="1">
      <alignment horizontal="right" vertical="center" shrinkToFit="1"/>
    </xf>
    <xf numFmtId="180" fontId="21" fillId="0" borderId="108" xfId="2" applyNumberFormat="1" applyFont="1" applyFill="1" applyBorder="1" applyAlignment="1">
      <alignment horizontal="right" vertical="center" shrinkToFit="1"/>
    </xf>
    <xf numFmtId="180" fontId="21" fillId="0" borderId="108" xfId="2" applyNumberFormat="1" applyFont="1" applyFill="1" applyBorder="1" applyAlignment="1">
      <alignment vertical="center" shrinkToFit="1"/>
    </xf>
    <xf numFmtId="0" fontId="21" fillId="7" borderId="108" xfId="1" applyFont="1" applyFill="1" applyBorder="1" applyAlignment="1">
      <alignment horizontal="right" vertical="center" shrinkToFit="1"/>
    </xf>
    <xf numFmtId="0" fontId="21" fillId="7" borderId="108" xfId="1" applyFont="1" applyFill="1" applyBorder="1" applyAlignment="1">
      <alignment horizontal="left" vertical="center" shrinkToFit="1"/>
    </xf>
    <xf numFmtId="180" fontId="21" fillId="7" borderId="108" xfId="3" applyNumberFormat="1" applyFont="1" applyFill="1" applyBorder="1" applyAlignment="1">
      <alignment horizontal="right" vertical="center" shrinkToFit="1"/>
    </xf>
    <xf numFmtId="182" fontId="21" fillId="7" borderId="108" xfId="4" applyNumberFormat="1" applyFont="1" applyFill="1" applyBorder="1" applyAlignment="1">
      <alignment horizontal="right" vertical="center" shrinkToFit="1"/>
    </xf>
    <xf numFmtId="180" fontId="21" fillId="7" borderId="108" xfId="1" applyNumberFormat="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180" fontId="21" fillId="7" borderId="108" xfId="2" applyNumberFormat="1" applyFont="1" applyFill="1" applyBorder="1" applyAlignment="1">
      <alignment horizontal="righ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0" fontId="21" fillId="6" borderId="108" xfId="1" applyFont="1" applyFill="1" applyBorder="1" applyAlignment="1">
      <alignment horizontal="center" vertical="center" shrinkToFit="1"/>
    </xf>
    <xf numFmtId="0" fontId="21" fillId="6" borderId="108" xfId="1" applyFont="1" applyFill="1" applyBorder="1" applyAlignment="1">
      <alignment horizontal="right" vertical="center" shrinkToFit="1"/>
    </xf>
    <xf numFmtId="0" fontId="21" fillId="6" borderId="108" xfId="1" applyFont="1" applyFill="1" applyBorder="1" applyAlignment="1">
      <alignment horizontal="left" vertical="center" shrinkToFit="1"/>
    </xf>
    <xf numFmtId="182" fontId="21" fillId="8" borderId="108" xfId="4" applyNumberFormat="1" applyFont="1" applyFill="1" applyBorder="1" applyAlignment="1">
      <alignment horizontal="right" vertical="center" shrinkToFit="1"/>
    </xf>
    <xf numFmtId="0" fontId="21" fillId="9" borderId="108" xfId="1" applyFont="1" applyFill="1" applyBorder="1" applyAlignment="1">
      <alignment horizontal="center" vertical="center" wrapText="1" shrinkToFit="1"/>
    </xf>
    <xf numFmtId="0" fontId="23" fillId="0" borderId="0" xfId="0" applyFont="1">
      <alignment vertical="center"/>
    </xf>
    <xf numFmtId="0" fontId="24" fillId="0" borderId="0" xfId="0" applyFont="1">
      <alignment vertical="center"/>
    </xf>
    <xf numFmtId="0" fontId="24" fillId="0" borderId="108" xfId="0" applyFont="1" applyBorder="1" applyAlignment="1">
      <alignment horizontal="center" vertical="center"/>
    </xf>
    <xf numFmtId="0" fontId="23" fillId="0" borderId="108" xfId="0" applyFont="1" applyBorder="1" applyAlignment="1">
      <alignment horizontal="center" vertical="center"/>
    </xf>
    <xf numFmtId="0" fontId="23" fillId="0" borderId="0" xfId="0" applyFont="1" applyAlignment="1">
      <alignment horizontal="center" vertical="center"/>
    </xf>
    <xf numFmtId="181" fontId="21" fillId="8" borderId="108" xfId="1" quotePrefix="1" applyNumberFormat="1" applyFont="1" applyFill="1" applyBorder="1" applyAlignment="1">
      <alignment horizontal="right" vertical="center" shrinkToFit="1"/>
    </xf>
    <xf numFmtId="0" fontId="21" fillId="8" borderId="108" xfId="1" applyFont="1" applyFill="1" applyBorder="1" applyAlignment="1">
      <alignment horizontal="right" vertical="center" shrinkToFit="1"/>
    </xf>
    <xf numFmtId="0" fontId="21" fillId="8" borderId="108" xfId="1" applyFont="1" applyFill="1" applyBorder="1" applyAlignment="1">
      <alignment horizontal="left" vertical="center" shrinkToFit="1"/>
    </xf>
    <xf numFmtId="180" fontId="21" fillId="8" borderId="108" xfId="3" applyNumberFormat="1" applyFont="1" applyFill="1" applyBorder="1" applyAlignment="1">
      <alignment horizontal="right" vertical="center" shrinkToFit="1"/>
    </xf>
    <xf numFmtId="180" fontId="21" fillId="8" borderId="108" xfId="1" applyNumberFormat="1" applyFont="1" applyFill="1" applyBorder="1" applyAlignment="1">
      <alignment horizontal="right" vertical="center" shrinkToFit="1"/>
    </xf>
    <xf numFmtId="0" fontId="21" fillId="0" borderId="108" xfId="1" quotePrefix="1" applyFont="1" applyFill="1" applyBorder="1" applyAlignment="1">
      <alignment horizontal="right"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23" fillId="0" borderId="0" xfId="0" applyFont="1" applyAlignment="1">
      <alignment horizontal="left"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82"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8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3" xfId="1" applyFont="1" applyBorder="1" applyAlignment="1">
      <alignment horizontal="center" vertical="center" wrapText="1"/>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1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6" xfId="1" applyFont="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2" xfId="1" applyFont="1" applyFill="1" applyBorder="1" applyAlignment="1">
      <alignment horizontal="center" vertical="center"/>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7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4" borderId="83"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6" fillId="4" borderId="7" xfId="1" applyFont="1" applyFill="1" applyBorder="1" applyAlignment="1">
      <alignment vertical="center" wrapText="1" shrinkToFi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86" t="s">
        <v>107</v>
      </c>
      <c r="B32" s="387"/>
      <c r="C32" s="387"/>
      <c r="D32" s="387"/>
      <c r="E32" s="387"/>
      <c r="F32" s="387"/>
      <c r="G32" s="387"/>
      <c r="H32" s="387"/>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88" t="s">
        <v>107</v>
      </c>
      <c r="B45" s="389"/>
      <c r="C45" s="389"/>
      <c r="D45" s="389"/>
      <c r="E45" s="389"/>
      <c r="F45" s="389"/>
      <c r="G45" s="389"/>
      <c r="H45" s="389"/>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sheetPr>
  <dimension ref="A1:AT21"/>
  <sheetViews>
    <sheetView tabSelected="1" view="pageBreakPreview" zoomScale="130" zoomScaleNormal="100" zoomScaleSheetLayoutView="130" workbookViewId="0">
      <pane xSplit="7" ySplit="1" topLeftCell="H2" activePane="bottomRight" state="frozen"/>
      <selection pane="topRight" activeCell="G1" sqref="G1"/>
      <selection pane="bottomLeft" activeCell="A4" sqref="A4"/>
      <selection pane="bottomRight" activeCell="A21" sqref="A21"/>
    </sheetView>
  </sheetViews>
  <sheetFormatPr defaultColWidth="9" defaultRowHeight="21" customHeight="1" x14ac:dyDescent="0.15"/>
  <cols>
    <col min="1" max="1" width="1.625" style="350" customWidth="1"/>
    <col min="2" max="6" width="1.75" style="348" customWidth="1"/>
    <col min="7" max="7" width="24.625" style="347" customWidth="1"/>
    <col min="8" max="8" width="9.625" style="347" customWidth="1"/>
    <col min="9" max="9" width="2.625" style="347" customWidth="1"/>
    <col min="10" max="12" width="2.625" style="348" customWidth="1"/>
    <col min="13" max="16" width="10.625" style="348" customWidth="1"/>
    <col min="17" max="19" width="5.625" style="348" customWidth="1"/>
    <col min="20" max="20" width="10.625" style="348" customWidth="1"/>
    <col min="21" max="23" width="24.875" style="347" customWidth="1"/>
    <col min="24" max="24" width="13.625" style="347" customWidth="1"/>
    <col min="25" max="28" width="5.625" style="348" customWidth="1"/>
    <col min="29" max="29" width="10.875" style="346" customWidth="1"/>
    <col min="30" max="30" width="15.125" style="346" customWidth="1"/>
    <col min="31" max="32" width="16.25" style="346" customWidth="1"/>
    <col min="33" max="33" width="14" style="346" customWidth="1"/>
    <col min="34" max="35" width="15.625" style="346" customWidth="1"/>
    <col min="36" max="36" width="15.25" style="346" customWidth="1"/>
    <col min="37" max="37" width="9.5" style="346" customWidth="1"/>
    <col min="38" max="38" width="12.5" style="346" customWidth="1"/>
    <col min="39" max="40" width="15.625" style="346" customWidth="1"/>
    <col min="41" max="42" width="16.25" style="346" customWidth="1"/>
    <col min="43" max="44" width="14" style="346" customWidth="1"/>
    <col min="45" max="45" width="12.875" style="346" customWidth="1"/>
    <col min="46" max="46" width="12.375" style="346" customWidth="1"/>
    <col min="47" max="16384" width="9" style="345"/>
  </cols>
  <sheetData>
    <row r="1" spans="1:46" s="344" customFormat="1" ht="21" customHeight="1" x14ac:dyDescent="0.15">
      <c r="A1" s="342" t="s">
        <v>201</v>
      </c>
      <c r="B1" s="343" t="s">
        <v>151</v>
      </c>
      <c r="C1" s="343" t="s">
        <v>152</v>
      </c>
      <c r="D1" s="343" t="s">
        <v>153</v>
      </c>
      <c r="E1" s="343" t="s">
        <v>154</v>
      </c>
      <c r="F1" s="343" t="s">
        <v>155</v>
      </c>
      <c r="G1" s="343" t="s">
        <v>156</v>
      </c>
      <c r="H1" s="343" t="s">
        <v>244</v>
      </c>
      <c r="I1" s="343" t="s">
        <v>245</v>
      </c>
      <c r="J1" s="343" t="s">
        <v>246</v>
      </c>
      <c r="K1" s="343" t="s">
        <v>247</v>
      </c>
      <c r="L1" s="343" t="s">
        <v>248</v>
      </c>
      <c r="M1" s="343" t="s">
        <v>249</v>
      </c>
      <c r="N1" s="374" t="s">
        <v>333</v>
      </c>
      <c r="O1" s="374" t="s">
        <v>335</v>
      </c>
      <c r="P1" s="374" t="s">
        <v>334</v>
      </c>
      <c r="Q1" s="343" t="s">
        <v>332</v>
      </c>
      <c r="R1" s="343" t="s">
        <v>250</v>
      </c>
      <c r="S1" s="343" t="s">
        <v>337</v>
      </c>
      <c r="T1" s="343" t="s">
        <v>336</v>
      </c>
      <c r="U1" s="370" t="s">
        <v>251</v>
      </c>
      <c r="V1" s="370" t="s">
        <v>252</v>
      </c>
      <c r="W1" s="370" t="s">
        <v>253</v>
      </c>
      <c r="X1" s="370" t="s">
        <v>254</v>
      </c>
      <c r="Y1" s="370" t="s">
        <v>255</v>
      </c>
      <c r="Z1" s="370" t="s">
        <v>256</v>
      </c>
      <c r="AA1" s="370" t="s">
        <v>257</v>
      </c>
      <c r="AB1" s="343" t="s">
        <v>258</v>
      </c>
      <c r="AC1" s="343" t="s">
        <v>172</v>
      </c>
      <c r="AD1" s="343" t="s">
        <v>233</v>
      </c>
      <c r="AE1" s="343" t="s">
        <v>234</v>
      </c>
      <c r="AF1" s="343" t="s">
        <v>235</v>
      </c>
      <c r="AG1" s="343" t="s">
        <v>236</v>
      </c>
      <c r="AH1" s="343" t="s">
        <v>173</v>
      </c>
      <c r="AI1" s="343" t="s">
        <v>174</v>
      </c>
      <c r="AJ1" s="343" t="s">
        <v>237</v>
      </c>
      <c r="AK1" s="343" t="s">
        <v>176</v>
      </c>
      <c r="AL1" s="343" t="s">
        <v>177</v>
      </c>
      <c r="AM1" s="343" t="s">
        <v>184</v>
      </c>
      <c r="AN1" s="343" t="s">
        <v>185</v>
      </c>
      <c r="AO1" s="343" t="s">
        <v>238</v>
      </c>
      <c r="AP1" s="343" t="s">
        <v>239</v>
      </c>
      <c r="AQ1" s="343" t="s">
        <v>240</v>
      </c>
      <c r="AR1" s="343" t="s">
        <v>241</v>
      </c>
      <c r="AS1" s="343" t="s">
        <v>242</v>
      </c>
      <c r="AT1" s="343" t="s">
        <v>243</v>
      </c>
    </row>
    <row r="2" spans="1:46" ht="21" customHeight="1" x14ac:dyDescent="0.15">
      <c r="A2" s="352">
        <v>2351010000000</v>
      </c>
      <c r="B2" s="361" t="s">
        <v>40</v>
      </c>
      <c r="C2" s="361" t="s">
        <v>38</v>
      </c>
      <c r="D2" s="361" t="s">
        <v>38</v>
      </c>
      <c r="E2" s="361" t="s">
        <v>38</v>
      </c>
      <c r="F2" s="361" t="s">
        <v>38</v>
      </c>
      <c r="G2" s="362" t="s">
        <v>259</v>
      </c>
      <c r="H2" s="362" t="s">
        <v>338</v>
      </c>
      <c r="I2" s="362" t="s">
        <v>338</v>
      </c>
      <c r="J2" s="363">
        <f t="shared" ref="J2:O2" si="0">J3+J9+J17</f>
        <v>205077000</v>
      </c>
      <c r="K2" s="363">
        <f t="shared" si="0"/>
        <v>8626000</v>
      </c>
      <c r="L2" s="363">
        <f t="shared" si="0"/>
        <v>0</v>
      </c>
      <c r="M2" s="363">
        <f t="shared" si="0"/>
        <v>213703000</v>
      </c>
      <c r="N2" s="363">
        <f t="shared" si="0"/>
        <v>218218108</v>
      </c>
      <c r="O2" s="363">
        <f t="shared" si="0"/>
        <v>215009326</v>
      </c>
      <c r="P2" s="364">
        <f t="shared" ref="P2:P21" si="1">O2/N2</f>
        <v>0.98529552827027533</v>
      </c>
      <c r="Q2" s="363">
        <f>Q3+Q9+Q17</f>
        <v>0</v>
      </c>
      <c r="R2" s="363">
        <f>R3+R9+R17+R20</f>
        <v>3208782</v>
      </c>
      <c r="S2" s="363">
        <f>S3+S9+S17</f>
        <v>223782874</v>
      </c>
      <c r="T2" s="365">
        <f>N2-S2</f>
        <v>-5564766</v>
      </c>
      <c r="U2" s="368"/>
      <c r="V2" s="368"/>
      <c r="W2" s="368"/>
      <c r="X2" s="368"/>
      <c r="Y2" s="369"/>
      <c r="Z2" s="369"/>
      <c r="AA2" s="369"/>
      <c r="AB2" s="353" t="e">
        <f>O2/Z2</f>
        <v>#DIV/0!</v>
      </c>
      <c r="AC2" s="356">
        <f>AC3+AC9+AC17</f>
        <v>218218108</v>
      </c>
      <c r="AD2" s="356">
        <f>M2-O2</f>
        <v>-1306326</v>
      </c>
      <c r="AE2" s="356">
        <f>ROUND(O2/M2*100,0)</f>
        <v>101</v>
      </c>
      <c r="AF2" s="356">
        <f>ROUND(AC2/O2*100,0)</f>
        <v>101</v>
      </c>
      <c r="AG2" s="356">
        <f>ROUND(O2/O2*100,0)</f>
        <v>100</v>
      </c>
      <c r="AH2" s="356">
        <f>AH3+AH9+AH17+AH20</f>
        <v>226272000</v>
      </c>
      <c r="AI2" s="356">
        <f>AI3+AI9+AI17+AI20</f>
        <v>-20948000</v>
      </c>
      <c r="AJ2" s="356">
        <v>0</v>
      </c>
      <c r="AK2" s="356">
        <f>AH2+AI2+AJ2</f>
        <v>205324000</v>
      </c>
      <c r="AL2" s="356">
        <f>AL3+AL9+AL17+AL20</f>
        <v>228702053</v>
      </c>
      <c r="AM2" s="357">
        <v>0</v>
      </c>
      <c r="AN2" s="357"/>
      <c r="AO2" s="357"/>
      <c r="AP2" s="357"/>
      <c r="AQ2" s="357"/>
      <c r="AR2" s="357"/>
      <c r="AS2" s="357"/>
      <c r="AT2" s="357"/>
    </row>
    <row r="3" spans="1:46" ht="21" customHeight="1" x14ac:dyDescent="0.15">
      <c r="A3" s="352">
        <v>2351010100000</v>
      </c>
      <c r="B3" s="361" t="s">
        <v>40</v>
      </c>
      <c r="C3" s="361" t="s">
        <v>40</v>
      </c>
      <c r="D3" s="361" t="s">
        <v>38</v>
      </c>
      <c r="E3" s="361" t="s">
        <v>38</v>
      </c>
      <c r="F3" s="361" t="s">
        <v>38</v>
      </c>
      <c r="G3" s="362" t="s">
        <v>260</v>
      </c>
      <c r="H3" s="362" t="s">
        <v>338</v>
      </c>
      <c r="I3" s="362" t="s">
        <v>338</v>
      </c>
      <c r="J3" s="363">
        <f>SUM(J4:J8)</f>
        <v>190198000</v>
      </c>
      <c r="K3" s="363">
        <f t="shared" ref="K3:O3" si="2">SUM(K4:K8)</f>
        <v>6600000</v>
      </c>
      <c r="L3" s="363">
        <f t="shared" si="2"/>
        <v>0</v>
      </c>
      <c r="M3" s="363">
        <f t="shared" si="2"/>
        <v>196798000</v>
      </c>
      <c r="N3" s="363">
        <f t="shared" ref="N3" si="3">SUM(N4:N8)</f>
        <v>200286835</v>
      </c>
      <c r="O3" s="363">
        <f t="shared" si="2"/>
        <v>197078053</v>
      </c>
      <c r="P3" s="364">
        <f t="shared" si="1"/>
        <v>0.98397906682184078</v>
      </c>
      <c r="Q3" s="363">
        <f t="shared" ref="Q3" si="4">SUM(Q4:Q8)</f>
        <v>0</v>
      </c>
      <c r="R3" s="363">
        <f>SUM(R4:R8)</f>
        <v>3208782</v>
      </c>
      <c r="S3" s="363">
        <f>SUM(S4:S8)</f>
        <v>201956664</v>
      </c>
      <c r="T3" s="365">
        <f t="shared" ref="T3:T4" si="5">N3-S3</f>
        <v>-1669829</v>
      </c>
      <c r="U3" s="368"/>
      <c r="V3" s="368"/>
      <c r="W3" s="368"/>
      <c r="X3" s="368"/>
      <c r="Y3" s="369"/>
      <c r="Z3" s="369"/>
      <c r="AA3" s="369"/>
      <c r="AB3" s="353" t="e">
        <f t="shared" ref="AB3:AB21" si="6">O3/Z3</f>
        <v>#DIV/0!</v>
      </c>
      <c r="AC3" s="356">
        <f t="shared" ref="AC3" si="7">SUM(AC4:AC8)</f>
        <v>200286835</v>
      </c>
      <c r="AD3" s="356">
        <f t="shared" ref="AD3:AD21" si="8">M3-O3</f>
        <v>-280053</v>
      </c>
      <c r="AE3" s="356">
        <f t="shared" ref="AE3:AE21" si="9">ROUND(O3/M3*100,0)</f>
        <v>100</v>
      </c>
      <c r="AF3" s="356">
        <f t="shared" ref="AF3:AF21" si="10">ROUND(AC3/O3*100,0)</f>
        <v>102</v>
      </c>
      <c r="AG3" s="356">
        <f>ROUND(O3/O2*100,0)</f>
        <v>92</v>
      </c>
      <c r="AH3" s="356">
        <f>SUM(AH4:AH8)</f>
        <v>203618000</v>
      </c>
      <c r="AI3" s="356">
        <f>SUM(AI4:AI8)</f>
        <v>-12663000</v>
      </c>
      <c r="AJ3" s="356">
        <v>0</v>
      </c>
      <c r="AK3" s="356">
        <f t="shared" ref="AK3:AK21" si="11">AH3+AI3+AJ3</f>
        <v>190955000</v>
      </c>
      <c r="AL3" s="356">
        <f>SUM(AL4:AL8)</f>
        <v>201956664</v>
      </c>
      <c r="AM3" s="357">
        <v>0</v>
      </c>
      <c r="AN3" s="357"/>
      <c r="AO3" s="357"/>
      <c r="AP3" s="357"/>
      <c r="AQ3" s="357"/>
      <c r="AR3" s="357"/>
      <c r="AS3" s="357"/>
      <c r="AT3" s="357"/>
    </row>
    <row r="4" spans="1:46" ht="21" customHeight="1" x14ac:dyDescent="0.15">
      <c r="A4" s="352">
        <v>2351010101001</v>
      </c>
      <c r="B4" s="353" t="s">
        <v>40</v>
      </c>
      <c r="C4" s="353" t="s">
        <v>40</v>
      </c>
      <c r="D4" s="353" t="s">
        <v>40</v>
      </c>
      <c r="E4" s="353" t="s">
        <v>61</v>
      </c>
      <c r="F4" s="353"/>
      <c r="G4" s="354" t="s">
        <v>261</v>
      </c>
      <c r="H4" s="354" t="s">
        <v>262</v>
      </c>
      <c r="I4" s="354" t="s">
        <v>338</v>
      </c>
      <c r="J4" s="349">
        <v>189382000</v>
      </c>
      <c r="K4" s="349">
        <v>6900000</v>
      </c>
      <c r="L4" s="349">
        <v>0</v>
      </c>
      <c r="M4" s="349">
        <f>J4+K4+L4</f>
        <v>196282000</v>
      </c>
      <c r="N4" s="356">
        <v>199351835</v>
      </c>
      <c r="O4" s="383">
        <v>196583053</v>
      </c>
      <c r="P4" s="373">
        <f t="shared" si="1"/>
        <v>0.98611107843577162</v>
      </c>
      <c r="Q4" s="383">
        <v>0</v>
      </c>
      <c r="R4" s="383">
        <f>N4-O4</f>
        <v>2768782</v>
      </c>
      <c r="S4" s="383">
        <v>201274064</v>
      </c>
      <c r="T4" s="384">
        <f t="shared" si="5"/>
        <v>-1922229</v>
      </c>
      <c r="U4" s="354" t="s">
        <v>278</v>
      </c>
      <c r="V4" s="354" t="s">
        <v>279</v>
      </c>
      <c r="W4" s="354" t="s">
        <v>280</v>
      </c>
      <c r="X4" s="354"/>
      <c r="Y4" s="353"/>
      <c r="Z4" s="353"/>
      <c r="AA4" s="353"/>
      <c r="AB4" s="353" t="e">
        <f t="shared" si="6"/>
        <v>#DIV/0!</v>
      </c>
      <c r="AC4" s="356">
        <v>199351835</v>
      </c>
      <c r="AD4" s="356">
        <f t="shared" si="8"/>
        <v>-301053</v>
      </c>
      <c r="AE4" s="356">
        <f t="shared" si="9"/>
        <v>100</v>
      </c>
      <c r="AF4" s="356">
        <f t="shared" si="10"/>
        <v>101</v>
      </c>
      <c r="AG4" s="356">
        <f>ROUND(O4/$O2*100,0)</f>
        <v>91</v>
      </c>
      <c r="AH4" s="356">
        <v>202944000</v>
      </c>
      <c r="AI4" s="356">
        <v>-12689000</v>
      </c>
      <c r="AJ4" s="356">
        <v>0</v>
      </c>
      <c r="AK4" s="356">
        <f t="shared" si="11"/>
        <v>190255000</v>
      </c>
      <c r="AL4" s="356">
        <v>201274064</v>
      </c>
      <c r="AM4" s="357">
        <v>0</v>
      </c>
      <c r="AN4" s="357"/>
      <c r="AO4" s="357"/>
      <c r="AP4" s="357"/>
      <c r="AQ4" s="357"/>
      <c r="AR4" s="357"/>
      <c r="AS4" s="357"/>
      <c r="AT4" s="357"/>
    </row>
    <row r="5" spans="1:46" ht="21" customHeight="1" x14ac:dyDescent="0.15">
      <c r="A5" s="352">
        <v>2351010102001</v>
      </c>
      <c r="B5" s="353" t="s">
        <v>40</v>
      </c>
      <c r="C5" s="353" t="s">
        <v>40</v>
      </c>
      <c r="D5" s="353" t="s">
        <v>56</v>
      </c>
      <c r="E5" s="353" t="s">
        <v>61</v>
      </c>
      <c r="F5" s="353"/>
      <c r="G5" s="354" t="s">
        <v>263</v>
      </c>
      <c r="H5" s="354" t="s">
        <v>262</v>
      </c>
      <c r="I5" s="354" t="s">
        <v>262</v>
      </c>
      <c r="J5" s="349">
        <v>543000</v>
      </c>
      <c r="K5" s="349">
        <v>-300000</v>
      </c>
      <c r="L5" s="349">
        <v>0</v>
      </c>
      <c r="M5" s="349">
        <f t="shared" ref="M5:M21" si="12">J5+K5+L5</f>
        <v>243000</v>
      </c>
      <c r="N5" s="356">
        <v>303200</v>
      </c>
      <c r="O5" s="383">
        <v>303200</v>
      </c>
      <c r="P5" s="373">
        <f t="shared" si="1"/>
        <v>1</v>
      </c>
      <c r="Q5" s="383">
        <v>0</v>
      </c>
      <c r="R5" s="383">
        <f>N5-O5</f>
        <v>0</v>
      </c>
      <c r="S5" s="383">
        <v>538100</v>
      </c>
      <c r="T5" s="355">
        <f>N5-S5</f>
        <v>-234900</v>
      </c>
      <c r="U5" s="354" t="s">
        <v>281</v>
      </c>
      <c r="V5" s="372" t="s">
        <v>309</v>
      </c>
      <c r="W5" s="354" t="s">
        <v>282</v>
      </c>
      <c r="X5" s="354"/>
      <c r="Y5" s="353"/>
      <c r="Z5" s="353"/>
      <c r="AA5" s="353"/>
      <c r="AB5" s="353" t="e">
        <f t="shared" si="6"/>
        <v>#DIV/0!</v>
      </c>
      <c r="AC5" s="356">
        <v>303200</v>
      </c>
      <c r="AD5" s="356">
        <f t="shared" si="8"/>
        <v>-60200</v>
      </c>
      <c r="AE5" s="356">
        <f t="shared" si="9"/>
        <v>125</v>
      </c>
      <c r="AF5" s="356">
        <f t="shared" si="10"/>
        <v>100</v>
      </c>
      <c r="AG5" s="356">
        <f>ROUND(O5/$O2*100,0)</f>
        <v>0</v>
      </c>
      <c r="AH5" s="356">
        <v>400000</v>
      </c>
      <c r="AI5" s="356">
        <v>100000</v>
      </c>
      <c r="AJ5" s="356">
        <v>0</v>
      </c>
      <c r="AK5" s="356">
        <f t="shared" si="11"/>
        <v>500000</v>
      </c>
      <c r="AL5" s="356">
        <v>538100</v>
      </c>
      <c r="AM5" s="357">
        <v>0</v>
      </c>
      <c r="AN5" s="357"/>
      <c r="AO5" s="357"/>
      <c r="AP5" s="357"/>
      <c r="AQ5" s="357"/>
      <c r="AR5" s="357"/>
      <c r="AS5" s="357"/>
      <c r="AT5" s="357"/>
    </row>
    <row r="6" spans="1:46" ht="21" customHeight="1" x14ac:dyDescent="0.15">
      <c r="A6" s="352">
        <v>2351010102002</v>
      </c>
      <c r="B6" s="353" t="s">
        <v>40</v>
      </c>
      <c r="C6" s="353" t="s">
        <v>40</v>
      </c>
      <c r="D6" s="353" t="s">
        <v>56</v>
      </c>
      <c r="E6" s="353" t="s">
        <v>124</v>
      </c>
      <c r="F6" s="353"/>
      <c r="G6" s="354" t="s">
        <v>264</v>
      </c>
      <c r="H6" s="354" t="s">
        <v>262</v>
      </c>
      <c r="I6" s="354" t="s">
        <v>262</v>
      </c>
      <c r="J6" s="349">
        <v>1000</v>
      </c>
      <c r="K6" s="349">
        <v>0</v>
      </c>
      <c r="L6" s="349">
        <v>0</v>
      </c>
      <c r="M6" s="349">
        <f t="shared" si="12"/>
        <v>1000</v>
      </c>
      <c r="N6" s="356">
        <v>440000</v>
      </c>
      <c r="O6" s="383">
        <v>0</v>
      </c>
      <c r="P6" s="373">
        <f t="shared" si="1"/>
        <v>0</v>
      </c>
      <c r="Q6" s="383">
        <v>0</v>
      </c>
      <c r="R6" s="383">
        <f t="shared" ref="R6:R21" si="13">N6-O6</f>
        <v>440000</v>
      </c>
      <c r="S6" s="383">
        <v>0</v>
      </c>
      <c r="T6" s="355">
        <f t="shared" ref="T6:T21" si="14">N6-S6</f>
        <v>440000</v>
      </c>
      <c r="U6" s="354" t="s">
        <v>283</v>
      </c>
      <c r="V6" s="372" t="s">
        <v>339</v>
      </c>
      <c r="W6" s="354" t="s">
        <v>284</v>
      </c>
      <c r="X6" s="354"/>
      <c r="Y6" s="353"/>
      <c r="Z6" s="353"/>
      <c r="AA6" s="353"/>
      <c r="AB6" s="353" t="e">
        <f t="shared" si="6"/>
        <v>#DIV/0!</v>
      </c>
      <c r="AC6" s="356">
        <v>440000</v>
      </c>
      <c r="AD6" s="356">
        <f t="shared" si="8"/>
        <v>1000</v>
      </c>
      <c r="AE6" s="356">
        <f t="shared" si="9"/>
        <v>0</v>
      </c>
      <c r="AF6" s="356" t="e">
        <f t="shared" si="10"/>
        <v>#DIV/0!</v>
      </c>
      <c r="AG6" s="356">
        <f>ROUND(O6/$O2*100,0)</f>
        <v>0</v>
      </c>
      <c r="AH6" s="356">
        <v>1000</v>
      </c>
      <c r="AI6" s="356">
        <v>0</v>
      </c>
      <c r="AJ6" s="356">
        <v>0</v>
      </c>
      <c r="AK6" s="356">
        <f t="shared" si="11"/>
        <v>1000</v>
      </c>
      <c r="AL6" s="356">
        <v>0</v>
      </c>
      <c r="AM6" s="357">
        <v>0</v>
      </c>
      <c r="AN6" s="357"/>
      <c r="AO6" s="357"/>
      <c r="AP6" s="357"/>
      <c r="AQ6" s="357"/>
      <c r="AR6" s="357"/>
      <c r="AS6" s="357"/>
      <c r="AT6" s="357"/>
    </row>
    <row r="7" spans="1:46" ht="21" customHeight="1" x14ac:dyDescent="0.15">
      <c r="A7" s="352">
        <v>2351010103001</v>
      </c>
      <c r="B7" s="353" t="s">
        <v>40</v>
      </c>
      <c r="C7" s="353" t="s">
        <v>40</v>
      </c>
      <c r="D7" s="353" t="s">
        <v>64</v>
      </c>
      <c r="E7" s="353" t="s">
        <v>61</v>
      </c>
      <c r="F7" s="353"/>
      <c r="G7" s="354" t="s">
        <v>265</v>
      </c>
      <c r="H7" s="354" t="s">
        <v>262</v>
      </c>
      <c r="I7" s="354" t="s">
        <v>262</v>
      </c>
      <c r="J7" s="349">
        <v>98000</v>
      </c>
      <c r="K7" s="349">
        <v>0</v>
      </c>
      <c r="L7" s="349">
        <v>0</v>
      </c>
      <c r="M7" s="349">
        <f t="shared" si="12"/>
        <v>98000</v>
      </c>
      <c r="N7" s="356">
        <v>22800</v>
      </c>
      <c r="O7" s="383">
        <v>22800</v>
      </c>
      <c r="P7" s="373">
        <f t="shared" si="1"/>
        <v>1</v>
      </c>
      <c r="Q7" s="383">
        <v>0</v>
      </c>
      <c r="R7" s="383">
        <f t="shared" si="13"/>
        <v>0</v>
      </c>
      <c r="S7" s="383">
        <v>0</v>
      </c>
      <c r="T7" s="355">
        <f t="shared" si="14"/>
        <v>22800</v>
      </c>
      <c r="U7" s="354" t="s">
        <v>285</v>
      </c>
      <c r="V7" s="372" t="s">
        <v>309</v>
      </c>
      <c r="W7" s="354" t="s">
        <v>286</v>
      </c>
      <c r="X7" s="354"/>
      <c r="Y7" s="353"/>
      <c r="Z7" s="353"/>
      <c r="AA7" s="353"/>
      <c r="AB7" s="353" t="e">
        <f t="shared" si="6"/>
        <v>#DIV/0!</v>
      </c>
      <c r="AC7" s="356">
        <v>22800</v>
      </c>
      <c r="AD7" s="356">
        <f t="shared" si="8"/>
        <v>75200</v>
      </c>
      <c r="AE7" s="356">
        <f t="shared" si="9"/>
        <v>23</v>
      </c>
      <c r="AF7" s="356">
        <f t="shared" si="10"/>
        <v>100</v>
      </c>
      <c r="AG7" s="356">
        <f>ROUND(O7/$O2*100,0)</f>
        <v>0</v>
      </c>
      <c r="AH7" s="356">
        <v>99000</v>
      </c>
      <c r="AI7" s="356">
        <v>-98000</v>
      </c>
      <c r="AJ7" s="356">
        <v>0</v>
      </c>
      <c r="AK7" s="356">
        <f t="shared" si="11"/>
        <v>1000</v>
      </c>
      <c r="AL7" s="356">
        <v>0</v>
      </c>
      <c r="AM7" s="357">
        <v>0</v>
      </c>
      <c r="AN7" s="357"/>
      <c r="AO7" s="357"/>
      <c r="AP7" s="357"/>
      <c r="AQ7" s="357"/>
      <c r="AR7" s="357"/>
      <c r="AS7" s="357"/>
      <c r="AT7" s="357"/>
    </row>
    <row r="8" spans="1:46" ht="21" customHeight="1" x14ac:dyDescent="0.15">
      <c r="A8" s="352">
        <v>2351010103002</v>
      </c>
      <c r="B8" s="353" t="s">
        <v>40</v>
      </c>
      <c r="C8" s="353" t="s">
        <v>40</v>
      </c>
      <c r="D8" s="353" t="s">
        <v>64</v>
      </c>
      <c r="E8" s="353" t="s">
        <v>124</v>
      </c>
      <c r="F8" s="353"/>
      <c r="G8" s="354" t="s">
        <v>266</v>
      </c>
      <c r="H8" s="354" t="s">
        <v>262</v>
      </c>
      <c r="I8" s="354" t="s">
        <v>262</v>
      </c>
      <c r="J8" s="349">
        <v>174000</v>
      </c>
      <c r="K8" s="349">
        <v>0</v>
      </c>
      <c r="L8" s="349">
        <v>0</v>
      </c>
      <c r="M8" s="349">
        <f t="shared" si="12"/>
        <v>174000</v>
      </c>
      <c r="N8" s="356">
        <v>169000</v>
      </c>
      <c r="O8" s="383">
        <v>169000</v>
      </c>
      <c r="P8" s="373">
        <f t="shared" si="1"/>
        <v>1</v>
      </c>
      <c r="Q8" s="383">
        <v>0</v>
      </c>
      <c r="R8" s="383">
        <f t="shared" si="13"/>
        <v>0</v>
      </c>
      <c r="S8" s="383">
        <v>144500</v>
      </c>
      <c r="T8" s="355">
        <f t="shared" si="14"/>
        <v>24500</v>
      </c>
      <c r="U8" s="354" t="s">
        <v>287</v>
      </c>
      <c r="V8" s="372" t="s">
        <v>309</v>
      </c>
      <c r="W8" s="354" t="s">
        <v>288</v>
      </c>
      <c r="X8" s="354"/>
      <c r="Y8" s="353"/>
      <c r="Z8" s="353"/>
      <c r="AA8" s="353"/>
      <c r="AB8" s="353" t="e">
        <f t="shared" si="6"/>
        <v>#DIV/0!</v>
      </c>
      <c r="AC8" s="356">
        <v>169000</v>
      </c>
      <c r="AD8" s="356">
        <f t="shared" si="8"/>
        <v>5000</v>
      </c>
      <c r="AE8" s="356">
        <f t="shared" si="9"/>
        <v>97</v>
      </c>
      <c r="AF8" s="356">
        <f t="shared" si="10"/>
        <v>100</v>
      </c>
      <c r="AG8" s="356">
        <f>ROUND(O8/$O2*100,0)</f>
        <v>0</v>
      </c>
      <c r="AH8" s="356">
        <v>174000</v>
      </c>
      <c r="AI8" s="356">
        <v>24000</v>
      </c>
      <c r="AJ8" s="356">
        <v>0</v>
      </c>
      <c r="AK8" s="356">
        <f t="shared" si="11"/>
        <v>198000</v>
      </c>
      <c r="AL8" s="356">
        <v>144500</v>
      </c>
      <c r="AM8" s="357">
        <v>0</v>
      </c>
      <c r="AN8" s="357"/>
      <c r="AO8" s="357"/>
      <c r="AP8" s="357"/>
      <c r="AQ8" s="357"/>
      <c r="AR8" s="357"/>
      <c r="AS8" s="357"/>
      <c r="AT8" s="357"/>
    </row>
    <row r="9" spans="1:46" ht="21" customHeight="1" x14ac:dyDescent="0.15">
      <c r="A9" s="352">
        <v>2351010200000</v>
      </c>
      <c r="B9" s="361" t="s">
        <v>40</v>
      </c>
      <c r="C9" s="361" t="s">
        <v>56</v>
      </c>
      <c r="D9" s="361" t="s">
        <v>38</v>
      </c>
      <c r="E9" s="361" t="s">
        <v>38</v>
      </c>
      <c r="F9" s="361" t="s">
        <v>38</v>
      </c>
      <c r="G9" s="362" t="s">
        <v>267</v>
      </c>
      <c r="H9" s="362" t="s">
        <v>338</v>
      </c>
      <c r="I9" s="362" t="s">
        <v>338</v>
      </c>
      <c r="J9" s="363">
        <f t="shared" ref="J9:O9" si="15">SUM(J10:J16)</f>
        <v>14879000</v>
      </c>
      <c r="K9" s="363">
        <f t="shared" si="15"/>
        <v>2026000</v>
      </c>
      <c r="L9" s="363">
        <f t="shared" si="15"/>
        <v>0</v>
      </c>
      <c r="M9" s="363">
        <f t="shared" si="15"/>
        <v>16905000</v>
      </c>
      <c r="N9" s="363">
        <f t="shared" si="15"/>
        <v>17931273</v>
      </c>
      <c r="O9" s="363">
        <f t="shared" si="15"/>
        <v>17931273</v>
      </c>
      <c r="P9" s="364">
        <f t="shared" si="1"/>
        <v>1</v>
      </c>
      <c r="Q9" s="363">
        <f>SUM(Q10:Q16)</f>
        <v>0</v>
      </c>
      <c r="R9" s="363">
        <f t="shared" si="13"/>
        <v>0</v>
      </c>
      <c r="S9" s="363">
        <f>SUM(S10:S16)</f>
        <v>15525865</v>
      </c>
      <c r="T9" s="365">
        <f t="shared" si="14"/>
        <v>2405408</v>
      </c>
      <c r="U9" s="368"/>
      <c r="V9" s="368"/>
      <c r="W9" s="368"/>
      <c r="X9" s="368"/>
      <c r="Y9" s="369"/>
      <c r="Z9" s="369"/>
      <c r="AA9" s="369"/>
      <c r="AB9" s="353" t="e">
        <f t="shared" si="6"/>
        <v>#DIV/0!</v>
      </c>
      <c r="AC9" s="356">
        <f>SUM(AC10:AC16)</f>
        <v>17931273</v>
      </c>
      <c r="AD9" s="356">
        <f t="shared" si="8"/>
        <v>-1026273</v>
      </c>
      <c r="AE9" s="356">
        <f t="shared" si="9"/>
        <v>106</v>
      </c>
      <c r="AF9" s="356">
        <f t="shared" si="10"/>
        <v>100</v>
      </c>
      <c r="AG9" s="356">
        <f>ROUND(O9/O2*100,0)</f>
        <v>8</v>
      </c>
      <c r="AH9" s="356">
        <f>SUM(AH10:AH16)</f>
        <v>14954000</v>
      </c>
      <c r="AI9" s="356">
        <f>SUM(AI10:AI16)</f>
        <v>434000</v>
      </c>
      <c r="AJ9" s="356">
        <v>0</v>
      </c>
      <c r="AK9" s="356">
        <f t="shared" si="11"/>
        <v>15388000</v>
      </c>
      <c r="AL9" s="356">
        <f>SUM(AL10:AL16)</f>
        <v>15525865</v>
      </c>
      <c r="AM9" s="357">
        <v>0</v>
      </c>
      <c r="AN9" s="357"/>
      <c r="AO9" s="357"/>
      <c r="AP9" s="357"/>
      <c r="AQ9" s="357"/>
      <c r="AR9" s="357"/>
      <c r="AS9" s="357"/>
      <c r="AT9" s="357"/>
    </row>
    <row r="10" spans="1:46" ht="21" customHeight="1" x14ac:dyDescent="0.15">
      <c r="A10" s="352">
        <v>2351010201001</v>
      </c>
      <c r="B10" s="353" t="s">
        <v>40</v>
      </c>
      <c r="C10" s="353" t="s">
        <v>56</v>
      </c>
      <c r="D10" s="353" t="s">
        <v>40</v>
      </c>
      <c r="E10" s="353" t="s">
        <v>61</v>
      </c>
      <c r="F10" s="353"/>
      <c r="G10" s="354" t="s">
        <v>268</v>
      </c>
      <c r="H10" s="354" t="s">
        <v>262</v>
      </c>
      <c r="I10" s="354" t="s">
        <v>262</v>
      </c>
      <c r="J10" s="349">
        <v>1000</v>
      </c>
      <c r="K10" s="349">
        <v>0</v>
      </c>
      <c r="L10" s="349">
        <v>0</v>
      </c>
      <c r="M10" s="349">
        <f t="shared" si="12"/>
        <v>1000</v>
      </c>
      <c r="N10" s="356">
        <v>6</v>
      </c>
      <c r="O10" s="349">
        <v>6</v>
      </c>
      <c r="P10" s="373">
        <f t="shared" si="1"/>
        <v>1</v>
      </c>
      <c r="Q10" s="383">
        <v>0</v>
      </c>
      <c r="R10" s="383">
        <f t="shared" si="13"/>
        <v>0</v>
      </c>
      <c r="S10" s="383">
        <v>6</v>
      </c>
      <c r="T10" s="355">
        <f t="shared" si="14"/>
        <v>0</v>
      </c>
      <c r="U10" s="354" t="s">
        <v>289</v>
      </c>
      <c r="V10" s="372" t="s">
        <v>309</v>
      </c>
      <c r="W10" s="354" t="s">
        <v>290</v>
      </c>
      <c r="X10" s="354"/>
      <c r="Y10" s="353"/>
      <c r="Z10" s="353"/>
      <c r="AA10" s="353"/>
      <c r="AB10" s="353" t="e">
        <f t="shared" si="6"/>
        <v>#DIV/0!</v>
      </c>
      <c r="AC10" s="356">
        <v>6</v>
      </c>
      <c r="AD10" s="356">
        <f t="shared" si="8"/>
        <v>994</v>
      </c>
      <c r="AE10" s="356">
        <f t="shared" si="9"/>
        <v>1</v>
      </c>
      <c r="AF10" s="356">
        <f t="shared" si="10"/>
        <v>100</v>
      </c>
      <c r="AG10" s="356">
        <f t="shared" ref="AG10" si="16">ROUND(O10/O8*100,0)</f>
        <v>0</v>
      </c>
      <c r="AH10" s="356">
        <v>1000</v>
      </c>
      <c r="AI10" s="356">
        <v>0</v>
      </c>
      <c r="AJ10" s="356">
        <v>0</v>
      </c>
      <c r="AK10" s="356">
        <f t="shared" si="11"/>
        <v>1000</v>
      </c>
      <c r="AL10" s="356">
        <v>6</v>
      </c>
      <c r="AM10" s="357">
        <v>0</v>
      </c>
      <c r="AN10" s="357"/>
      <c r="AO10" s="357"/>
      <c r="AP10" s="357"/>
      <c r="AQ10" s="357"/>
      <c r="AR10" s="357"/>
      <c r="AS10" s="357"/>
      <c r="AT10" s="357"/>
    </row>
    <row r="11" spans="1:46" ht="21" customHeight="1" x14ac:dyDescent="0.15">
      <c r="A11" s="352">
        <v>2351010202001</v>
      </c>
      <c r="B11" s="353" t="s">
        <v>40</v>
      </c>
      <c r="C11" s="353" t="s">
        <v>56</v>
      </c>
      <c r="D11" s="353" t="s">
        <v>56</v>
      </c>
      <c r="E11" s="353" t="s">
        <v>61</v>
      </c>
      <c r="F11" s="353"/>
      <c r="G11" s="354" t="s">
        <v>269</v>
      </c>
      <c r="H11" s="354" t="s">
        <v>262</v>
      </c>
      <c r="I11" s="354" t="s">
        <v>262</v>
      </c>
      <c r="J11" s="349">
        <v>2062000</v>
      </c>
      <c r="K11" s="349">
        <v>-500000</v>
      </c>
      <c r="L11" s="349">
        <v>0</v>
      </c>
      <c r="M11" s="349">
        <f t="shared" si="12"/>
        <v>1562000</v>
      </c>
      <c r="N11" s="356">
        <v>1870000</v>
      </c>
      <c r="O11" s="349">
        <v>1870000</v>
      </c>
      <c r="P11" s="373">
        <f t="shared" si="1"/>
        <v>1</v>
      </c>
      <c r="Q11" s="383">
        <v>0</v>
      </c>
      <c r="R11" s="383">
        <f t="shared" si="13"/>
        <v>0</v>
      </c>
      <c r="S11" s="383">
        <v>2585000</v>
      </c>
      <c r="T11" s="355">
        <f t="shared" si="14"/>
        <v>-715000</v>
      </c>
      <c r="U11" s="354" t="s">
        <v>291</v>
      </c>
      <c r="V11" s="372" t="s">
        <v>309</v>
      </c>
      <c r="W11" s="354" t="s">
        <v>292</v>
      </c>
      <c r="X11" s="354"/>
      <c r="Y11" s="353"/>
      <c r="Z11" s="353"/>
      <c r="AA11" s="353"/>
      <c r="AB11" s="353" t="e">
        <f t="shared" si="6"/>
        <v>#DIV/0!</v>
      </c>
      <c r="AC11" s="356">
        <v>1870000</v>
      </c>
      <c r="AD11" s="356">
        <f t="shared" si="8"/>
        <v>-308000</v>
      </c>
      <c r="AE11" s="356">
        <f t="shared" si="9"/>
        <v>120</v>
      </c>
      <c r="AF11" s="356">
        <f t="shared" si="10"/>
        <v>100</v>
      </c>
      <c r="AG11" s="356">
        <f>ROUND(O11/O2*100,0)</f>
        <v>1</v>
      </c>
      <c r="AH11" s="356">
        <v>1732000</v>
      </c>
      <c r="AI11" s="356">
        <v>743000</v>
      </c>
      <c r="AJ11" s="356">
        <v>0</v>
      </c>
      <c r="AK11" s="356">
        <f t="shared" si="11"/>
        <v>2475000</v>
      </c>
      <c r="AL11" s="356">
        <v>2585000</v>
      </c>
      <c r="AM11" s="357">
        <v>0</v>
      </c>
      <c r="AN11" s="357"/>
      <c r="AO11" s="357"/>
      <c r="AP11" s="357"/>
      <c r="AQ11" s="357"/>
      <c r="AR11" s="357"/>
      <c r="AS11" s="357"/>
      <c r="AT11" s="357"/>
    </row>
    <row r="12" spans="1:46" ht="21" customHeight="1" x14ac:dyDescent="0.15">
      <c r="A12" s="380">
        <v>2351010203001</v>
      </c>
      <c r="B12" s="381" t="s">
        <v>40</v>
      </c>
      <c r="C12" s="381" t="s">
        <v>56</v>
      </c>
      <c r="D12" s="381" t="s">
        <v>64</v>
      </c>
      <c r="E12" s="381" t="s">
        <v>61</v>
      </c>
      <c r="F12" s="381"/>
      <c r="G12" s="382" t="s">
        <v>302</v>
      </c>
      <c r="H12" s="382" t="s">
        <v>262</v>
      </c>
      <c r="I12" s="382" t="s">
        <v>262</v>
      </c>
      <c r="J12" s="383">
        <v>1000</v>
      </c>
      <c r="K12" s="383">
        <v>0</v>
      </c>
      <c r="L12" s="383">
        <v>0</v>
      </c>
      <c r="M12" s="383">
        <f t="shared" si="12"/>
        <v>1000</v>
      </c>
      <c r="N12" s="356">
        <v>0</v>
      </c>
      <c r="O12" s="383">
        <v>0</v>
      </c>
      <c r="P12" s="373" t="e">
        <f t="shared" si="1"/>
        <v>#DIV/0!</v>
      </c>
      <c r="Q12" s="383">
        <v>0</v>
      </c>
      <c r="R12" s="383">
        <f t="shared" si="13"/>
        <v>0</v>
      </c>
      <c r="S12" s="383">
        <v>0</v>
      </c>
      <c r="T12" s="355">
        <f t="shared" si="14"/>
        <v>0</v>
      </c>
      <c r="U12" s="372" t="s">
        <v>303</v>
      </c>
      <c r="V12" s="372" t="s">
        <v>309</v>
      </c>
      <c r="W12" s="372" t="s">
        <v>306</v>
      </c>
      <c r="X12" s="372"/>
      <c r="Y12" s="371"/>
      <c r="Z12" s="371"/>
      <c r="AA12" s="371"/>
      <c r="AB12" s="371" t="e">
        <f t="shared" si="6"/>
        <v>#DIV/0!</v>
      </c>
      <c r="AC12" s="356">
        <v>0</v>
      </c>
      <c r="AD12" s="356">
        <f t="shared" si="8"/>
        <v>1000</v>
      </c>
      <c r="AE12" s="356">
        <f t="shared" si="9"/>
        <v>0</v>
      </c>
      <c r="AF12" s="356" t="e">
        <f t="shared" si="10"/>
        <v>#DIV/0!</v>
      </c>
      <c r="AG12" s="356">
        <f>ROUND(O12/O2*100,0)</f>
        <v>0</v>
      </c>
      <c r="AH12" s="356">
        <v>1000</v>
      </c>
      <c r="AI12" s="356">
        <v>0</v>
      </c>
      <c r="AJ12" s="356">
        <v>0</v>
      </c>
      <c r="AK12" s="356">
        <f t="shared" si="11"/>
        <v>1000</v>
      </c>
      <c r="AL12" s="356">
        <v>0</v>
      </c>
      <c r="AM12" s="357">
        <v>0</v>
      </c>
      <c r="AN12" s="357"/>
      <c r="AO12" s="357"/>
      <c r="AP12" s="357"/>
      <c r="AQ12" s="357"/>
      <c r="AR12" s="357"/>
      <c r="AS12" s="357"/>
      <c r="AT12" s="357"/>
    </row>
    <row r="13" spans="1:46" ht="21" customHeight="1" x14ac:dyDescent="0.15">
      <c r="A13" s="352">
        <v>2351010203002</v>
      </c>
      <c r="B13" s="353" t="s">
        <v>40</v>
      </c>
      <c r="C13" s="353" t="s">
        <v>56</v>
      </c>
      <c r="D13" s="353" t="s">
        <v>64</v>
      </c>
      <c r="E13" s="353" t="s">
        <v>124</v>
      </c>
      <c r="F13" s="353"/>
      <c r="G13" s="354" t="s">
        <v>270</v>
      </c>
      <c r="H13" s="354" t="s">
        <v>262</v>
      </c>
      <c r="I13" s="354" t="s">
        <v>262</v>
      </c>
      <c r="J13" s="349">
        <v>811000</v>
      </c>
      <c r="K13" s="349">
        <v>0</v>
      </c>
      <c r="L13" s="349">
        <v>0</v>
      </c>
      <c r="M13" s="349">
        <f t="shared" ref="M13" si="17">J13+K13+L13</f>
        <v>811000</v>
      </c>
      <c r="N13" s="356">
        <v>1522181</v>
      </c>
      <c r="O13" s="383">
        <v>1522181</v>
      </c>
      <c r="P13" s="373">
        <f t="shared" si="1"/>
        <v>1</v>
      </c>
      <c r="Q13" s="383">
        <v>0</v>
      </c>
      <c r="R13" s="383">
        <f t="shared" si="13"/>
        <v>0</v>
      </c>
      <c r="S13" s="383">
        <v>797688</v>
      </c>
      <c r="T13" s="355">
        <f t="shared" si="14"/>
        <v>724493</v>
      </c>
      <c r="U13" s="354" t="s">
        <v>293</v>
      </c>
      <c r="V13" s="372" t="s">
        <v>309</v>
      </c>
      <c r="W13" s="354" t="s">
        <v>294</v>
      </c>
      <c r="X13" s="354"/>
      <c r="Y13" s="353"/>
      <c r="Z13" s="353"/>
      <c r="AA13" s="353"/>
      <c r="AB13" s="353" t="e">
        <f t="shared" ref="AB13" si="18">O13/Z13</f>
        <v>#DIV/0!</v>
      </c>
      <c r="AC13" s="356">
        <v>1522181</v>
      </c>
      <c r="AD13" s="356">
        <f t="shared" si="8"/>
        <v>-711181</v>
      </c>
      <c r="AE13" s="356">
        <f t="shared" si="9"/>
        <v>188</v>
      </c>
      <c r="AF13" s="356">
        <f t="shared" si="10"/>
        <v>100</v>
      </c>
      <c r="AG13" s="356">
        <f>ROUND(O13/O2*100,0)</f>
        <v>1</v>
      </c>
      <c r="AH13" s="356">
        <v>750000</v>
      </c>
      <c r="AI13" s="356">
        <v>171000</v>
      </c>
      <c r="AJ13" s="356">
        <v>0</v>
      </c>
      <c r="AK13" s="356">
        <f t="shared" si="11"/>
        <v>921000</v>
      </c>
      <c r="AL13" s="356">
        <v>797688</v>
      </c>
      <c r="AM13" s="357">
        <v>0</v>
      </c>
      <c r="AN13" s="357"/>
      <c r="AO13" s="357"/>
      <c r="AP13" s="357"/>
      <c r="AQ13" s="357"/>
      <c r="AR13" s="357"/>
      <c r="AS13" s="357"/>
      <c r="AT13" s="357"/>
    </row>
    <row r="14" spans="1:46" ht="21" customHeight="1" x14ac:dyDescent="0.15">
      <c r="A14" s="352">
        <v>2351010204001</v>
      </c>
      <c r="B14" s="353" t="s">
        <v>40</v>
      </c>
      <c r="C14" s="353" t="s">
        <v>56</v>
      </c>
      <c r="D14" s="353" t="s">
        <v>59</v>
      </c>
      <c r="E14" s="353" t="s">
        <v>61</v>
      </c>
      <c r="F14" s="353"/>
      <c r="G14" s="354" t="s">
        <v>271</v>
      </c>
      <c r="H14" s="354" t="s">
        <v>262</v>
      </c>
      <c r="I14" s="354" t="s">
        <v>262</v>
      </c>
      <c r="J14" s="349">
        <v>12003000</v>
      </c>
      <c r="K14" s="349">
        <v>0</v>
      </c>
      <c r="L14" s="349">
        <v>0</v>
      </c>
      <c r="M14" s="349">
        <f t="shared" si="12"/>
        <v>12003000</v>
      </c>
      <c r="N14" s="356">
        <v>12003584</v>
      </c>
      <c r="O14" s="383">
        <v>12003584</v>
      </c>
      <c r="P14" s="373">
        <f t="shared" si="1"/>
        <v>1</v>
      </c>
      <c r="Q14" s="383">
        <v>0</v>
      </c>
      <c r="R14" s="383">
        <f t="shared" si="13"/>
        <v>0</v>
      </c>
      <c r="S14" s="383">
        <v>12143171</v>
      </c>
      <c r="T14" s="355">
        <f t="shared" si="14"/>
        <v>-139587</v>
      </c>
      <c r="U14" s="354" t="s">
        <v>295</v>
      </c>
      <c r="V14" s="372" t="s">
        <v>309</v>
      </c>
      <c r="W14" s="354" t="s">
        <v>296</v>
      </c>
      <c r="X14" s="354"/>
      <c r="Y14" s="353"/>
      <c r="Z14" s="353"/>
      <c r="AA14" s="353"/>
      <c r="AB14" s="353" t="e">
        <f t="shared" si="6"/>
        <v>#DIV/0!</v>
      </c>
      <c r="AC14" s="356">
        <v>12003584</v>
      </c>
      <c r="AD14" s="356">
        <f t="shared" si="8"/>
        <v>-584</v>
      </c>
      <c r="AE14" s="356">
        <f t="shared" si="9"/>
        <v>100</v>
      </c>
      <c r="AF14" s="356">
        <f t="shared" si="10"/>
        <v>100</v>
      </c>
      <c r="AG14" s="356">
        <f>ROUND(O14/O2*100,0)</f>
        <v>6</v>
      </c>
      <c r="AH14" s="356">
        <v>11990000</v>
      </c>
      <c r="AI14" s="356">
        <v>0</v>
      </c>
      <c r="AJ14" s="356">
        <v>0</v>
      </c>
      <c r="AK14" s="356">
        <f t="shared" si="11"/>
        <v>11990000</v>
      </c>
      <c r="AL14" s="356">
        <v>12143171</v>
      </c>
      <c r="AM14" s="357">
        <v>0</v>
      </c>
      <c r="AN14" s="357"/>
      <c r="AO14" s="357"/>
      <c r="AP14" s="357"/>
      <c r="AQ14" s="357"/>
      <c r="AR14" s="357"/>
      <c r="AS14" s="357"/>
      <c r="AT14" s="357"/>
    </row>
    <row r="15" spans="1:46" ht="21" customHeight="1" x14ac:dyDescent="0.15">
      <c r="A15" s="380">
        <v>2351010205001</v>
      </c>
      <c r="B15" s="381" t="s">
        <v>40</v>
      </c>
      <c r="C15" s="381" t="s">
        <v>56</v>
      </c>
      <c r="D15" s="381" t="s">
        <v>62</v>
      </c>
      <c r="E15" s="381" t="s">
        <v>61</v>
      </c>
      <c r="F15" s="381"/>
      <c r="G15" s="382" t="s">
        <v>305</v>
      </c>
      <c r="H15" s="382" t="s">
        <v>262</v>
      </c>
      <c r="I15" s="382" t="s">
        <v>262</v>
      </c>
      <c r="J15" s="383">
        <v>1000</v>
      </c>
      <c r="K15" s="383">
        <v>0</v>
      </c>
      <c r="L15" s="383">
        <v>0</v>
      </c>
      <c r="M15" s="383">
        <f t="shared" ref="M15" si="19">J15+K15+L15</f>
        <v>1000</v>
      </c>
      <c r="N15" s="356">
        <v>0</v>
      </c>
      <c r="O15" s="383">
        <v>0</v>
      </c>
      <c r="P15" s="373" t="e">
        <f t="shared" si="1"/>
        <v>#DIV/0!</v>
      </c>
      <c r="Q15" s="383">
        <v>0</v>
      </c>
      <c r="R15" s="383">
        <f t="shared" si="13"/>
        <v>0</v>
      </c>
      <c r="S15" s="383">
        <v>0</v>
      </c>
      <c r="T15" s="355">
        <f t="shared" si="14"/>
        <v>0</v>
      </c>
      <c r="U15" s="372" t="s">
        <v>304</v>
      </c>
      <c r="V15" s="372" t="s">
        <v>309</v>
      </c>
      <c r="W15" s="372" t="s">
        <v>306</v>
      </c>
      <c r="X15" s="372"/>
      <c r="Y15" s="371"/>
      <c r="Z15" s="371"/>
      <c r="AA15" s="371"/>
      <c r="AB15" s="371" t="e">
        <f t="shared" ref="AB15" si="20">O15/Z15</f>
        <v>#DIV/0!</v>
      </c>
      <c r="AC15" s="356">
        <v>0</v>
      </c>
      <c r="AD15" s="356">
        <f t="shared" si="8"/>
        <v>1000</v>
      </c>
      <c r="AE15" s="356">
        <f t="shared" si="9"/>
        <v>0</v>
      </c>
      <c r="AF15" s="356" t="e">
        <f t="shared" si="10"/>
        <v>#DIV/0!</v>
      </c>
      <c r="AG15" s="356">
        <f>ROUND(O15/O2*100,0)</f>
        <v>0</v>
      </c>
      <c r="AH15" s="356">
        <v>480000</v>
      </c>
      <c r="AI15" s="356">
        <v>-480000</v>
      </c>
      <c r="AJ15" s="356">
        <v>0</v>
      </c>
      <c r="AK15" s="356">
        <f t="shared" si="11"/>
        <v>0</v>
      </c>
      <c r="AL15" s="356">
        <v>0</v>
      </c>
      <c r="AM15" s="357">
        <v>0</v>
      </c>
      <c r="AN15" s="357"/>
      <c r="AO15" s="357"/>
      <c r="AP15" s="357"/>
      <c r="AQ15" s="357"/>
      <c r="AR15" s="357"/>
      <c r="AS15" s="357"/>
      <c r="AT15" s="357"/>
    </row>
    <row r="16" spans="1:46" ht="21" customHeight="1" x14ac:dyDescent="0.15">
      <c r="A16" s="352">
        <v>2351010206001</v>
      </c>
      <c r="B16" s="353" t="s">
        <v>40</v>
      </c>
      <c r="C16" s="353" t="s">
        <v>56</v>
      </c>
      <c r="D16" s="353" t="s">
        <v>71</v>
      </c>
      <c r="E16" s="353" t="s">
        <v>61</v>
      </c>
      <c r="F16" s="353"/>
      <c r="G16" s="354" t="s">
        <v>272</v>
      </c>
      <c r="H16" s="354" t="s">
        <v>262</v>
      </c>
      <c r="I16" s="354" t="s">
        <v>262</v>
      </c>
      <c r="J16" s="349">
        <v>0</v>
      </c>
      <c r="K16" s="349">
        <v>2526000</v>
      </c>
      <c r="L16" s="349">
        <v>0</v>
      </c>
      <c r="M16" s="349">
        <f t="shared" si="12"/>
        <v>2526000</v>
      </c>
      <c r="N16" s="356">
        <v>2535502</v>
      </c>
      <c r="O16" s="349">
        <v>2535502</v>
      </c>
      <c r="P16" s="373">
        <f t="shared" si="1"/>
        <v>1</v>
      </c>
      <c r="Q16" s="383">
        <v>0</v>
      </c>
      <c r="R16" s="383">
        <f t="shared" si="13"/>
        <v>0</v>
      </c>
      <c r="S16" s="383">
        <v>0</v>
      </c>
      <c r="T16" s="355">
        <f t="shared" si="14"/>
        <v>2535502</v>
      </c>
      <c r="U16" s="354" t="s">
        <v>297</v>
      </c>
      <c r="V16" s="372" t="s">
        <v>309</v>
      </c>
      <c r="W16" s="354" t="s">
        <v>298</v>
      </c>
      <c r="X16" s="354"/>
      <c r="Y16" s="353"/>
      <c r="Z16" s="353"/>
      <c r="AA16" s="353"/>
      <c r="AB16" s="353" t="e">
        <f t="shared" si="6"/>
        <v>#DIV/0!</v>
      </c>
      <c r="AC16" s="356">
        <v>2535502</v>
      </c>
      <c r="AD16" s="356">
        <f t="shared" si="8"/>
        <v>-9502</v>
      </c>
      <c r="AE16" s="356">
        <f t="shared" si="9"/>
        <v>100</v>
      </c>
      <c r="AF16" s="356">
        <f t="shared" si="10"/>
        <v>100</v>
      </c>
      <c r="AG16" s="356">
        <f>ROUND(O16/O2*100,0)</f>
        <v>1</v>
      </c>
      <c r="AH16" s="356">
        <v>0</v>
      </c>
      <c r="AI16" s="356">
        <v>0</v>
      </c>
      <c r="AJ16" s="356">
        <v>0</v>
      </c>
      <c r="AK16" s="356">
        <f t="shared" si="11"/>
        <v>0</v>
      </c>
      <c r="AL16" s="356">
        <v>0</v>
      </c>
      <c r="AM16" s="357">
        <v>0</v>
      </c>
      <c r="AN16" s="357"/>
      <c r="AO16" s="357"/>
      <c r="AP16" s="357"/>
      <c r="AQ16" s="357"/>
      <c r="AR16" s="357"/>
      <c r="AS16" s="357"/>
      <c r="AT16" s="357"/>
    </row>
    <row r="17" spans="1:46" ht="21" customHeight="1" x14ac:dyDescent="0.15">
      <c r="A17" s="352">
        <v>2351010300000</v>
      </c>
      <c r="B17" s="361" t="s">
        <v>40</v>
      </c>
      <c r="C17" s="361" t="s">
        <v>64</v>
      </c>
      <c r="D17" s="361" t="s">
        <v>38</v>
      </c>
      <c r="E17" s="361" t="s">
        <v>38</v>
      </c>
      <c r="F17" s="361" t="s">
        <v>38</v>
      </c>
      <c r="G17" s="362" t="s">
        <v>274</v>
      </c>
      <c r="H17" s="362" t="s">
        <v>338</v>
      </c>
      <c r="I17" s="362" t="s">
        <v>338</v>
      </c>
      <c r="J17" s="363">
        <f t="shared" ref="J17" si="21">J18+J19</f>
        <v>0</v>
      </c>
      <c r="K17" s="363">
        <f t="shared" ref="K17" si="22">K18+K19</f>
        <v>0</v>
      </c>
      <c r="L17" s="363">
        <f t="shared" ref="L17:N17" si="23">L18+L19</f>
        <v>0</v>
      </c>
      <c r="M17" s="363">
        <f t="shared" si="23"/>
        <v>0</v>
      </c>
      <c r="N17" s="363">
        <f t="shared" si="23"/>
        <v>0</v>
      </c>
      <c r="O17" s="363">
        <f>O18+O19</f>
        <v>0</v>
      </c>
      <c r="P17" s="364" t="e">
        <f>O17/N17</f>
        <v>#DIV/0!</v>
      </c>
      <c r="Q17" s="363">
        <f t="shared" ref="Q17:R17" si="24">Q18+Q19</f>
        <v>0</v>
      </c>
      <c r="R17" s="363">
        <f t="shared" si="24"/>
        <v>0</v>
      </c>
      <c r="S17" s="363">
        <f>S18+S19</f>
        <v>6300345</v>
      </c>
      <c r="T17" s="365">
        <f>N17-S17</f>
        <v>-6300345</v>
      </c>
      <c r="U17" s="368"/>
      <c r="V17" s="368"/>
      <c r="W17" s="368"/>
      <c r="X17" s="368"/>
      <c r="Y17" s="369"/>
      <c r="Z17" s="369"/>
      <c r="AA17" s="369"/>
      <c r="AB17" s="353" t="e">
        <f t="shared" si="6"/>
        <v>#DIV/0!</v>
      </c>
      <c r="AC17" s="356">
        <f t="shared" ref="AC17:AC20" si="25">AC18</f>
        <v>0</v>
      </c>
      <c r="AD17" s="356">
        <f t="shared" si="8"/>
        <v>0</v>
      </c>
      <c r="AE17" s="356" t="e">
        <f t="shared" si="9"/>
        <v>#DIV/0!</v>
      </c>
      <c r="AF17" s="356" t="e">
        <f t="shared" si="10"/>
        <v>#DIV/0!</v>
      </c>
      <c r="AG17" s="356">
        <f>ROUND(O17/O2*100,0)</f>
        <v>0</v>
      </c>
      <c r="AH17" s="356">
        <f>AH18</f>
        <v>0</v>
      </c>
      <c r="AI17" s="356">
        <f>AI18</f>
        <v>-6119000</v>
      </c>
      <c r="AJ17" s="356">
        <v>0</v>
      </c>
      <c r="AK17" s="356">
        <f t="shared" si="11"/>
        <v>-6119000</v>
      </c>
      <c r="AL17" s="356">
        <f>AL18</f>
        <v>6119524</v>
      </c>
      <c r="AM17" s="357">
        <v>0</v>
      </c>
      <c r="AN17" s="357"/>
      <c r="AO17" s="357"/>
      <c r="AP17" s="357"/>
      <c r="AQ17" s="357"/>
      <c r="AR17" s="357"/>
      <c r="AS17" s="357"/>
      <c r="AT17" s="357"/>
    </row>
    <row r="18" spans="1:46" ht="21" customHeight="1" x14ac:dyDescent="0.15">
      <c r="A18" s="352">
        <v>2351010301001</v>
      </c>
      <c r="B18" s="353" t="s">
        <v>40</v>
      </c>
      <c r="C18" s="353" t="s">
        <v>64</v>
      </c>
      <c r="D18" s="385" t="s">
        <v>340</v>
      </c>
      <c r="E18" s="353" t="s">
        <v>61</v>
      </c>
      <c r="F18" s="353"/>
      <c r="G18" s="354" t="s">
        <v>275</v>
      </c>
      <c r="H18" s="354" t="s">
        <v>262</v>
      </c>
      <c r="I18" s="354" t="s">
        <v>262</v>
      </c>
      <c r="J18" s="349">
        <v>0</v>
      </c>
      <c r="K18" s="349">
        <v>0</v>
      </c>
      <c r="L18" s="349">
        <v>0</v>
      </c>
      <c r="M18" s="349">
        <f t="shared" si="12"/>
        <v>0</v>
      </c>
      <c r="N18" s="356">
        <v>0</v>
      </c>
      <c r="O18" s="349">
        <v>0</v>
      </c>
      <c r="P18" s="373" t="e">
        <f t="shared" si="1"/>
        <v>#DIV/0!</v>
      </c>
      <c r="Q18" s="349">
        <v>0</v>
      </c>
      <c r="R18" s="349">
        <f t="shared" si="13"/>
        <v>0</v>
      </c>
      <c r="S18" s="349">
        <v>6119524</v>
      </c>
      <c r="T18" s="355">
        <f t="shared" si="14"/>
        <v>-6119524</v>
      </c>
      <c r="U18" s="372" t="s">
        <v>307</v>
      </c>
      <c r="V18" s="372" t="s">
        <v>309</v>
      </c>
      <c r="W18" s="354" t="s">
        <v>299</v>
      </c>
      <c r="X18" s="354"/>
      <c r="Y18" s="353"/>
      <c r="Z18" s="353"/>
      <c r="AA18" s="353"/>
      <c r="AB18" s="353" t="e">
        <f t="shared" si="6"/>
        <v>#DIV/0!</v>
      </c>
      <c r="AC18" s="356">
        <v>0</v>
      </c>
      <c r="AD18" s="356">
        <f t="shared" si="8"/>
        <v>0</v>
      </c>
      <c r="AE18" s="356" t="e">
        <f t="shared" si="9"/>
        <v>#DIV/0!</v>
      </c>
      <c r="AF18" s="356" t="e">
        <f t="shared" si="10"/>
        <v>#DIV/0!</v>
      </c>
      <c r="AG18" s="356">
        <f>ROUND(O18/O2*100,0)</f>
        <v>0</v>
      </c>
      <c r="AH18" s="356">
        <v>0</v>
      </c>
      <c r="AI18" s="356">
        <v>-6119000</v>
      </c>
      <c r="AJ18" s="356">
        <v>0</v>
      </c>
      <c r="AK18" s="356">
        <f t="shared" si="11"/>
        <v>-6119000</v>
      </c>
      <c r="AL18" s="356">
        <v>6119524</v>
      </c>
      <c r="AM18" s="357">
        <v>0</v>
      </c>
      <c r="AN18" s="357"/>
      <c r="AO18" s="357"/>
      <c r="AP18" s="357"/>
      <c r="AQ18" s="357"/>
      <c r="AR18" s="357"/>
      <c r="AS18" s="357"/>
      <c r="AT18" s="357"/>
    </row>
    <row r="19" spans="1:46" ht="21" customHeight="1" x14ac:dyDescent="0.15">
      <c r="A19" s="352">
        <v>2351010302001</v>
      </c>
      <c r="B19" s="353" t="s">
        <v>40</v>
      </c>
      <c r="C19" s="353" t="s">
        <v>64</v>
      </c>
      <c r="D19" s="353" t="s">
        <v>56</v>
      </c>
      <c r="E19" s="353" t="s">
        <v>61</v>
      </c>
      <c r="F19" s="353"/>
      <c r="G19" s="354" t="s">
        <v>273</v>
      </c>
      <c r="H19" s="354" t="s">
        <v>262</v>
      </c>
      <c r="I19" s="354" t="s">
        <v>262</v>
      </c>
      <c r="J19" s="349">
        <v>0</v>
      </c>
      <c r="K19" s="349">
        <v>0</v>
      </c>
      <c r="L19" s="349">
        <v>0</v>
      </c>
      <c r="M19" s="349">
        <f t="shared" ref="M19" si="26">J19+K19+L19</f>
        <v>0</v>
      </c>
      <c r="N19" s="356">
        <v>0</v>
      </c>
      <c r="O19" s="349">
        <v>0</v>
      </c>
      <c r="P19" s="351" t="e">
        <f t="shared" ref="P19" si="27">O19/N19</f>
        <v>#DIV/0!</v>
      </c>
      <c r="Q19" s="349">
        <v>0</v>
      </c>
      <c r="R19" s="349">
        <f t="shared" ref="R19" si="28">N19-O19</f>
        <v>0</v>
      </c>
      <c r="S19" s="349">
        <v>180821</v>
      </c>
      <c r="T19" s="355">
        <f t="shared" ref="T19" si="29">N19-S19</f>
        <v>-180821</v>
      </c>
      <c r="U19" s="372" t="s">
        <v>308</v>
      </c>
      <c r="V19" s="372" t="s">
        <v>309</v>
      </c>
      <c r="W19" s="354" t="s">
        <v>299</v>
      </c>
      <c r="X19" s="354"/>
      <c r="Y19" s="353"/>
      <c r="Z19" s="353"/>
      <c r="AA19" s="353"/>
      <c r="AB19" s="353" t="e">
        <f t="shared" ref="AB19" si="30">O19/Z19</f>
        <v>#DIV/0!</v>
      </c>
      <c r="AC19" s="356">
        <v>0</v>
      </c>
      <c r="AD19" s="356">
        <f t="shared" ref="AD19" si="31">M19-O19</f>
        <v>0</v>
      </c>
      <c r="AE19" s="356" t="e">
        <f t="shared" ref="AE19" si="32">ROUND(O19/M19*100,0)</f>
        <v>#DIV/0!</v>
      </c>
      <c r="AF19" s="356" t="e">
        <f>ROUND(AC19/O19*100,0)</f>
        <v>#DIV/0!</v>
      </c>
      <c r="AG19" s="356">
        <f>ROUND(O19/O5*100,0)</f>
        <v>0</v>
      </c>
      <c r="AH19" s="356">
        <v>0</v>
      </c>
      <c r="AI19" s="356">
        <v>180000</v>
      </c>
      <c r="AJ19" s="356">
        <v>0</v>
      </c>
      <c r="AK19" s="356">
        <f t="shared" ref="AK19" si="33">AH19+AI19+AJ19</f>
        <v>180000</v>
      </c>
      <c r="AL19" s="356">
        <v>180821</v>
      </c>
      <c r="AM19" s="357">
        <v>0</v>
      </c>
      <c r="AN19" s="357"/>
      <c r="AO19" s="357"/>
      <c r="AP19" s="357"/>
      <c r="AQ19" s="357"/>
      <c r="AR19" s="357"/>
      <c r="AS19" s="357"/>
      <c r="AT19" s="357"/>
    </row>
    <row r="20" spans="1:46" ht="21" customHeight="1" x14ac:dyDescent="0.15">
      <c r="A20" s="352">
        <v>2351110000000</v>
      </c>
      <c r="B20" s="366" t="s">
        <v>40</v>
      </c>
      <c r="C20" s="366" t="s">
        <v>38</v>
      </c>
      <c r="D20" s="366" t="s">
        <v>38</v>
      </c>
      <c r="E20" s="366" t="s">
        <v>38</v>
      </c>
      <c r="F20" s="366" t="s">
        <v>38</v>
      </c>
      <c r="G20" s="362" t="s">
        <v>276</v>
      </c>
      <c r="H20" s="362" t="s">
        <v>338</v>
      </c>
      <c r="I20" s="362" t="s">
        <v>338</v>
      </c>
      <c r="J20" s="367">
        <f>J21</f>
        <v>7100000</v>
      </c>
      <c r="K20" s="367">
        <f t="shared" ref="K20:O20" si="34">K21</f>
        <v>-2000000</v>
      </c>
      <c r="L20" s="367">
        <f t="shared" si="34"/>
        <v>0</v>
      </c>
      <c r="M20" s="367">
        <f t="shared" si="34"/>
        <v>5100000</v>
      </c>
      <c r="N20" s="367">
        <f t="shared" si="34"/>
        <v>5100000</v>
      </c>
      <c r="O20" s="367">
        <f t="shared" si="34"/>
        <v>5100000</v>
      </c>
      <c r="P20" s="364">
        <f t="shared" si="1"/>
        <v>1</v>
      </c>
      <c r="Q20" s="367">
        <f t="shared" ref="Q20" si="35">Q21</f>
        <v>0</v>
      </c>
      <c r="R20" s="367">
        <f>R21</f>
        <v>0</v>
      </c>
      <c r="S20" s="367">
        <f>S21</f>
        <v>5100000</v>
      </c>
      <c r="T20" s="365">
        <f t="shared" si="14"/>
        <v>0</v>
      </c>
      <c r="U20" s="368"/>
      <c r="V20" s="368"/>
      <c r="W20" s="368"/>
      <c r="X20" s="368"/>
      <c r="Y20" s="369"/>
      <c r="Z20" s="369"/>
      <c r="AA20" s="369"/>
      <c r="AB20" s="353" t="e">
        <f t="shared" si="6"/>
        <v>#DIV/0!</v>
      </c>
      <c r="AC20" s="360">
        <f t="shared" si="25"/>
        <v>5100000</v>
      </c>
      <c r="AD20" s="356">
        <f t="shared" si="8"/>
        <v>0</v>
      </c>
      <c r="AE20" s="356">
        <f t="shared" si="9"/>
        <v>100</v>
      </c>
      <c r="AF20" s="356">
        <f t="shared" si="10"/>
        <v>100</v>
      </c>
      <c r="AG20" s="356">
        <f>ROUND(O20/O2*100,0)</f>
        <v>2</v>
      </c>
      <c r="AH20" s="360">
        <f>AH21</f>
        <v>7700000</v>
      </c>
      <c r="AI20" s="360">
        <f>AI21</f>
        <v>-2600000</v>
      </c>
      <c r="AJ20" s="356">
        <v>0</v>
      </c>
      <c r="AK20" s="356">
        <f t="shared" si="11"/>
        <v>5100000</v>
      </c>
      <c r="AL20" s="360">
        <f>AL21</f>
        <v>5100000</v>
      </c>
      <c r="AM20" s="357">
        <v>0</v>
      </c>
      <c r="AN20" s="360"/>
      <c r="AO20" s="360"/>
      <c r="AP20" s="360"/>
      <c r="AQ20" s="360"/>
      <c r="AR20" s="360"/>
      <c r="AS20" s="360"/>
      <c r="AT20" s="360"/>
    </row>
    <row r="21" spans="1:46" ht="21" customHeight="1" x14ac:dyDescent="0.15">
      <c r="A21" s="352">
        <v>2351110101001</v>
      </c>
      <c r="B21" s="358" t="s">
        <v>40</v>
      </c>
      <c r="C21" s="358" t="s">
        <v>40</v>
      </c>
      <c r="D21" s="358" t="s">
        <v>40</v>
      </c>
      <c r="E21" s="358" t="s">
        <v>61</v>
      </c>
      <c r="F21" s="358"/>
      <c r="G21" s="354" t="s">
        <v>277</v>
      </c>
      <c r="H21" s="354" t="s">
        <v>262</v>
      </c>
      <c r="I21" s="354" t="s">
        <v>262</v>
      </c>
      <c r="J21" s="359">
        <v>7100000</v>
      </c>
      <c r="K21" s="359">
        <v>-2000000</v>
      </c>
      <c r="L21" s="359">
        <v>0</v>
      </c>
      <c r="M21" s="359">
        <f t="shared" si="12"/>
        <v>5100000</v>
      </c>
      <c r="N21" s="360">
        <v>5100000</v>
      </c>
      <c r="O21" s="359">
        <v>5100000</v>
      </c>
      <c r="P21" s="373">
        <f t="shared" si="1"/>
        <v>1</v>
      </c>
      <c r="Q21" s="359">
        <v>0</v>
      </c>
      <c r="R21" s="349">
        <f t="shared" si="13"/>
        <v>0</v>
      </c>
      <c r="S21" s="359">
        <v>5100000</v>
      </c>
      <c r="T21" s="355">
        <f t="shared" si="14"/>
        <v>0</v>
      </c>
      <c r="U21" s="354" t="s">
        <v>300</v>
      </c>
      <c r="V21" s="372" t="s">
        <v>309</v>
      </c>
      <c r="W21" s="354" t="s">
        <v>301</v>
      </c>
      <c r="X21" s="354"/>
      <c r="Y21" s="353"/>
      <c r="Z21" s="353"/>
      <c r="AA21" s="353"/>
      <c r="AB21" s="353" t="e">
        <f t="shared" si="6"/>
        <v>#DIV/0!</v>
      </c>
      <c r="AC21" s="360">
        <v>5100000</v>
      </c>
      <c r="AD21" s="356">
        <f t="shared" si="8"/>
        <v>0</v>
      </c>
      <c r="AE21" s="356">
        <f t="shared" si="9"/>
        <v>100</v>
      </c>
      <c r="AF21" s="356">
        <f t="shared" si="10"/>
        <v>100</v>
      </c>
      <c r="AG21" s="356">
        <f>ROUND(O21/O2*100,0)</f>
        <v>2</v>
      </c>
      <c r="AH21" s="360">
        <v>7700000</v>
      </c>
      <c r="AI21" s="360">
        <v>-2600000</v>
      </c>
      <c r="AJ21" s="356">
        <v>0</v>
      </c>
      <c r="AK21" s="356">
        <f t="shared" si="11"/>
        <v>5100000</v>
      </c>
      <c r="AL21" s="360">
        <v>5100000</v>
      </c>
      <c r="AM21" s="357">
        <v>0</v>
      </c>
      <c r="AN21" s="360"/>
      <c r="AO21" s="360"/>
      <c r="AP21" s="360"/>
      <c r="AQ21" s="360"/>
      <c r="AR21" s="360"/>
      <c r="AS21" s="360"/>
      <c r="AT21" s="360"/>
    </row>
  </sheetData>
  <autoFilter ref="B1:AA21" xr:uid="{CBBE0AF3-7730-4C4B-86AE-0E0FCE37E4FD}"/>
  <sortState ref="B2:AA21">
    <sortCondition ref="B2:B21"/>
    <sortCondition ref="C2:C21"/>
    <sortCondition ref="D2:D21"/>
  </sortState>
  <phoneticPr fontId="4"/>
  <pageMargins left="0.19685039370078741" right="0.19685039370078741" top="0.78740157480314965" bottom="0.19685039370078741" header="0.31496062992125984" footer="0.31496062992125984"/>
  <pageSetup paperSize="8" scale="88" orientation="landscape" r:id="rId1"/>
  <headerFooter>
    <oddHeader>&amp;L真鶴町水道事業会計2023 歳入決算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D12" sqref="D12"/>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202</v>
      </c>
    </row>
    <row r="2" spans="1:6" x14ac:dyDescent="0.15">
      <c r="A2" s="324" t="s">
        <v>203</v>
      </c>
      <c r="B2" s="325" t="s">
        <v>204</v>
      </c>
      <c r="C2" s="325" t="s">
        <v>205</v>
      </c>
      <c r="D2" s="325" t="s">
        <v>206</v>
      </c>
      <c r="E2" s="325" t="s">
        <v>207</v>
      </c>
      <c r="F2" s="326" t="s">
        <v>208</v>
      </c>
    </row>
    <row r="3" spans="1:6" x14ac:dyDescent="0.15">
      <c r="A3" s="327" t="s">
        <v>209</v>
      </c>
      <c r="B3" s="328" t="s">
        <v>210</v>
      </c>
      <c r="C3" s="340" t="s">
        <v>211</v>
      </c>
      <c r="D3" s="340" t="s">
        <v>212</v>
      </c>
      <c r="E3" s="340"/>
      <c r="F3" s="341"/>
    </row>
    <row r="4" spans="1:6" x14ac:dyDescent="0.15">
      <c r="A4" s="331"/>
      <c r="B4" s="336"/>
      <c r="C4" s="337" t="s">
        <v>213</v>
      </c>
      <c r="D4" s="337" t="s">
        <v>214</v>
      </c>
      <c r="E4" s="337"/>
      <c r="F4" s="338"/>
    </row>
    <row r="5" spans="1:6" x14ac:dyDescent="0.15">
      <c r="A5" s="331"/>
      <c r="B5" s="332" t="s">
        <v>215</v>
      </c>
      <c r="C5" s="333" t="s">
        <v>211</v>
      </c>
      <c r="D5" s="333" t="s">
        <v>216</v>
      </c>
      <c r="E5" s="333" t="s">
        <v>217</v>
      </c>
      <c r="F5" s="334" t="s">
        <v>218</v>
      </c>
    </row>
    <row r="6" spans="1:6" x14ac:dyDescent="0.15">
      <c r="A6" s="331"/>
      <c r="B6" s="335"/>
      <c r="C6" s="329"/>
      <c r="D6" s="329"/>
      <c r="E6" s="329" t="s">
        <v>219</v>
      </c>
      <c r="F6" s="330" t="s">
        <v>220</v>
      </c>
    </row>
    <row r="7" spans="1:6" x14ac:dyDescent="0.15">
      <c r="A7" s="331"/>
      <c r="B7" s="335"/>
      <c r="C7" s="329"/>
      <c r="D7" s="329"/>
      <c r="E7" s="329" t="s">
        <v>221</v>
      </c>
      <c r="F7" s="330" t="s">
        <v>222</v>
      </c>
    </row>
    <row r="8" spans="1:6" x14ac:dyDescent="0.15">
      <c r="A8" s="331"/>
      <c r="B8" s="335"/>
      <c r="C8" s="329"/>
      <c r="D8" s="329"/>
      <c r="E8" s="329" t="s">
        <v>223</v>
      </c>
      <c r="F8" s="330" t="s">
        <v>224</v>
      </c>
    </row>
    <row r="9" spans="1:6" x14ac:dyDescent="0.15">
      <c r="A9" s="331"/>
      <c r="B9" s="335"/>
      <c r="C9" s="329"/>
      <c r="D9" s="329"/>
      <c r="E9" s="329" t="s">
        <v>225</v>
      </c>
      <c r="F9" s="330" t="s">
        <v>226</v>
      </c>
    </row>
    <row r="10" spans="1:6" x14ac:dyDescent="0.15">
      <c r="A10" s="331"/>
      <c r="B10" s="335"/>
      <c r="C10" s="329"/>
      <c r="D10" s="329"/>
      <c r="E10" s="329" t="s">
        <v>227</v>
      </c>
      <c r="F10" s="330" t="s">
        <v>228</v>
      </c>
    </row>
    <row r="11" spans="1:6" x14ac:dyDescent="0.15">
      <c r="A11" s="331"/>
      <c r="B11" s="336"/>
      <c r="C11" s="337" t="s">
        <v>213</v>
      </c>
      <c r="D11" s="337" t="s">
        <v>229</v>
      </c>
      <c r="E11" s="337"/>
      <c r="F11" s="338"/>
    </row>
    <row r="12" spans="1:6" x14ac:dyDescent="0.15">
      <c r="A12" s="331"/>
      <c r="B12" s="332" t="s">
        <v>230</v>
      </c>
      <c r="C12" s="333" t="s">
        <v>211</v>
      </c>
      <c r="D12" s="333" t="s">
        <v>231</v>
      </c>
      <c r="E12" s="333"/>
      <c r="F12" s="334"/>
    </row>
    <row r="13" spans="1:6" x14ac:dyDescent="0.15">
      <c r="A13" s="339"/>
      <c r="B13" s="336"/>
      <c r="C13" s="337" t="s">
        <v>213</v>
      </c>
      <c r="D13" s="337" t="s">
        <v>232</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B199B-9DAF-4FDF-9F9B-C1BD0EF1DE0F}">
  <dimension ref="A1:D30"/>
  <sheetViews>
    <sheetView workbookViewId="0">
      <selection activeCell="D5" sqref="D5"/>
    </sheetView>
  </sheetViews>
  <sheetFormatPr defaultRowHeight="14.25" x14ac:dyDescent="0.15"/>
  <cols>
    <col min="1" max="4" width="32.625" style="375" customWidth="1"/>
    <col min="5" max="16384" width="9" style="375"/>
  </cols>
  <sheetData>
    <row r="1" spans="1:4" x14ac:dyDescent="0.15">
      <c r="B1" s="379" t="s">
        <v>330</v>
      </c>
    </row>
    <row r="2" spans="1:4" x14ac:dyDescent="0.15">
      <c r="A2" s="376" t="s">
        <v>211</v>
      </c>
      <c r="B2" s="379" t="s">
        <v>331</v>
      </c>
    </row>
    <row r="3" spans="1:4" x14ac:dyDescent="0.15">
      <c r="B3" s="379"/>
    </row>
    <row r="4" spans="1:4" x14ac:dyDescent="0.15">
      <c r="A4" s="377" t="s">
        <v>310</v>
      </c>
      <c r="B4" s="378" t="s">
        <v>172</v>
      </c>
      <c r="C4" s="377" t="s">
        <v>311</v>
      </c>
      <c r="D4" s="377" t="s">
        <v>312</v>
      </c>
    </row>
    <row r="5" spans="1:4" x14ac:dyDescent="0.15">
      <c r="B5" s="375" t="s">
        <v>313</v>
      </c>
      <c r="C5" s="375" t="s">
        <v>313</v>
      </c>
      <c r="D5" s="375" t="s">
        <v>313</v>
      </c>
    </row>
    <row r="6" spans="1:4" x14ac:dyDescent="0.15">
      <c r="B6" s="375" t="s">
        <v>314</v>
      </c>
      <c r="C6" s="375" t="s">
        <v>315</v>
      </c>
      <c r="D6" s="375" t="s">
        <v>316</v>
      </c>
    </row>
    <row r="8" spans="1:4" x14ac:dyDescent="0.15">
      <c r="C8" s="390" t="s">
        <v>322</v>
      </c>
      <c r="D8" s="375" t="s">
        <v>317</v>
      </c>
    </row>
    <row r="9" spans="1:4" x14ac:dyDescent="0.15">
      <c r="C9" s="390"/>
    </row>
    <row r="11" spans="1:4" x14ac:dyDescent="0.15">
      <c r="A11" s="375" t="s">
        <v>213</v>
      </c>
    </row>
    <row r="13" spans="1:4" x14ac:dyDescent="0.15">
      <c r="A13" s="377" t="s">
        <v>310</v>
      </c>
      <c r="B13" s="378" t="s">
        <v>318</v>
      </c>
      <c r="C13" s="377" t="s">
        <v>319</v>
      </c>
      <c r="D13" s="377" t="s">
        <v>320</v>
      </c>
    </row>
    <row r="14" spans="1:4" x14ac:dyDescent="0.15">
      <c r="B14" s="375" t="s">
        <v>313</v>
      </c>
    </row>
    <row r="15" spans="1:4" x14ac:dyDescent="0.15">
      <c r="B15" s="375" t="s">
        <v>321</v>
      </c>
      <c r="C15" s="390" t="s">
        <v>324</v>
      </c>
      <c r="D15" s="375" t="s">
        <v>326</v>
      </c>
    </row>
    <row r="16" spans="1:4" x14ac:dyDescent="0.15">
      <c r="B16" s="390" t="s">
        <v>323</v>
      </c>
      <c r="C16" s="390"/>
    </row>
    <row r="17" spans="1:4" x14ac:dyDescent="0.15">
      <c r="B17" s="390"/>
    </row>
    <row r="18" spans="1:4" x14ac:dyDescent="0.15">
      <c r="B18" s="390"/>
      <c r="C18" s="390" t="s">
        <v>325</v>
      </c>
    </row>
    <row r="19" spans="1:4" x14ac:dyDescent="0.15">
      <c r="C19" s="390"/>
    </row>
    <row r="20" spans="1:4" x14ac:dyDescent="0.15">
      <c r="C20" s="390"/>
    </row>
    <row r="24" spans="1:4" x14ac:dyDescent="0.15">
      <c r="A24" s="390" t="s">
        <v>327</v>
      </c>
      <c r="B24" s="390"/>
      <c r="C24" s="390"/>
      <c r="D24" s="390"/>
    </row>
    <row r="25" spans="1:4" x14ac:dyDescent="0.15">
      <c r="A25" s="390"/>
      <c r="B25" s="390"/>
      <c r="C25" s="390"/>
      <c r="D25" s="390"/>
    </row>
    <row r="27" spans="1:4" x14ac:dyDescent="0.15">
      <c r="A27" s="390" t="s">
        <v>328</v>
      </c>
      <c r="B27" s="390"/>
      <c r="C27" s="390"/>
      <c r="D27" s="390"/>
    </row>
    <row r="28" spans="1:4" x14ac:dyDescent="0.15">
      <c r="A28" s="390"/>
      <c r="B28" s="390"/>
      <c r="C28" s="390"/>
      <c r="D28" s="390"/>
    </row>
    <row r="30" spans="1:4" x14ac:dyDescent="0.15">
      <c r="A30" s="375" t="s">
        <v>329</v>
      </c>
    </row>
  </sheetData>
  <mergeCells count="6">
    <mergeCell ref="A27:D28"/>
    <mergeCell ref="C8:C9"/>
    <mergeCell ref="B16:B18"/>
    <mergeCell ref="C15:C16"/>
    <mergeCell ref="C18:C20"/>
    <mergeCell ref="A24:D25"/>
  </mergeCells>
  <phoneticPr fontId="3"/>
  <pageMargins left="0.59055118110236227" right="0.59055118110236227"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86" t="s">
        <v>107</v>
      </c>
      <c r="B6" s="387"/>
      <c r="C6" s="387"/>
      <c r="D6" s="387"/>
      <c r="E6" s="387"/>
      <c r="F6" s="387"/>
      <c r="G6" s="387"/>
      <c r="H6" s="387"/>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59" t="s">
        <v>34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60" t="s">
        <v>2</v>
      </c>
      <c r="B4" s="461"/>
      <c r="C4" s="461"/>
      <c r="D4" s="461"/>
      <c r="E4" s="461"/>
      <c r="F4" s="462"/>
      <c r="G4" s="479" t="s">
        <v>3</v>
      </c>
      <c r="H4" s="480"/>
      <c r="I4" s="464" t="s">
        <v>4</v>
      </c>
      <c r="J4" s="465"/>
      <c r="K4" s="465"/>
      <c r="L4" s="465"/>
      <c r="M4" s="465"/>
      <c r="N4" s="465"/>
      <c r="O4" s="465"/>
      <c r="P4" s="465"/>
      <c r="Q4" s="465"/>
      <c r="R4" s="465"/>
      <c r="S4" s="465"/>
      <c r="T4" s="466"/>
      <c r="U4" s="464" t="s">
        <v>143</v>
      </c>
      <c r="V4" s="465"/>
      <c r="W4" s="465"/>
      <c r="X4" s="465"/>
      <c r="Y4" s="465"/>
      <c r="Z4" s="465"/>
      <c r="AA4" s="465"/>
      <c r="AB4" s="465"/>
      <c r="AC4" s="465"/>
      <c r="AD4" s="465"/>
      <c r="AE4" s="466"/>
      <c r="AF4" s="464" t="s">
        <v>6</v>
      </c>
      <c r="AG4" s="465"/>
      <c r="AH4" s="466"/>
      <c r="AI4" s="481" t="s">
        <v>145</v>
      </c>
      <c r="AJ4" s="469" t="s">
        <v>7</v>
      </c>
      <c r="AK4" s="470" t="s">
        <v>8</v>
      </c>
      <c r="AL4" s="471"/>
      <c r="AM4" s="471"/>
      <c r="AN4" s="471"/>
      <c r="AO4" s="471"/>
      <c r="AP4" s="471"/>
      <c r="AQ4" s="472"/>
      <c r="AR4" s="470" t="s">
        <v>9</v>
      </c>
      <c r="AS4" s="471"/>
      <c r="AT4" s="471"/>
      <c r="AU4" s="471"/>
      <c r="AV4" s="471"/>
      <c r="AW4" s="471"/>
      <c r="AX4" s="472"/>
      <c r="AY4" s="391" t="s">
        <v>146</v>
      </c>
      <c r="AZ4" s="391" t="s">
        <v>148</v>
      </c>
      <c r="BA4" s="391" t="s">
        <v>147</v>
      </c>
    </row>
    <row r="5" spans="1:53" ht="15" customHeight="1" x14ac:dyDescent="0.15">
      <c r="A5" s="463"/>
      <c r="B5" s="450"/>
      <c r="C5" s="450"/>
      <c r="D5" s="450"/>
      <c r="E5" s="450"/>
      <c r="F5" s="451"/>
      <c r="G5" s="422"/>
      <c r="H5" s="478"/>
      <c r="I5" s="453" t="s">
        <v>10</v>
      </c>
      <c r="J5" s="454"/>
      <c r="K5" s="454"/>
      <c r="L5" s="455"/>
      <c r="M5" s="407" t="s">
        <v>11</v>
      </c>
      <c r="N5" s="438" t="s">
        <v>12</v>
      </c>
      <c r="O5" s="438" t="s">
        <v>13</v>
      </c>
      <c r="P5" s="438" t="s">
        <v>14</v>
      </c>
      <c r="Q5" s="440" t="s">
        <v>15</v>
      </c>
      <c r="R5" s="409" t="s">
        <v>16</v>
      </c>
      <c r="S5" s="410"/>
      <c r="T5" s="411" t="s">
        <v>17</v>
      </c>
      <c r="U5" s="457" t="s">
        <v>10</v>
      </c>
      <c r="V5" s="458"/>
      <c r="W5" s="458"/>
      <c r="X5" s="410"/>
      <c r="Y5" s="407" t="s">
        <v>11</v>
      </c>
      <c r="Z5" s="438" t="s">
        <v>12</v>
      </c>
      <c r="AA5" s="407" t="s">
        <v>13</v>
      </c>
      <c r="AB5" s="407" t="s">
        <v>14</v>
      </c>
      <c r="AC5" s="409" t="s">
        <v>16</v>
      </c>
      <c r="AD5" s="410"/>
      <c r="AE5" s="411" t="s">
        <v>17</v>
      </c>
      <c r="AF5" s="413" t="s">
        <v>18</v>
      </c>
      <c r="AG5" s="402" t="s">
        <v>19</v>
      </c>
      <c r="AH5" s="467" t="s">
        <v>20</v>
      </c>
      <c r="AI5" s="482"/>
      <c r="AJ5" s="416"/>
      <c r="AK5" s="423" t="s">
        <v>2</v>
      </c>
      <c r="AL5" s="424"/>
      <c r="AM5" s="424"/>
      <c r="AN5" s="424"/>
      <c r="AO5" s="424"/>
      <c r="AP5" s="425"/>
      <c r="AQ5" s="395" t="s">
        <v>3</v>
      </c>
      <c r="AR5" s="430" t="s">
        <v>2</v>
      </c>
      <c r="AS5" s="431"/>
      <c r="AT5" s="431"/>
      <c r="AU5" s="431"/>
      <c r="AV5" s="431"/>
      <c r="AW5" s="432"/>
      <c r="AX5" s="394" t="s">
        <v>3</v>
      </c>
      <c r="AY5" s="392"/>
      <c r="AZ5" s="392"/>
      <c r="BA5" s="392"/>
    </row>
    <row r="6" spans="1:53" ht="15" customHeight="1" x14ac:dyDescent="0.15">
      <c r="A6" s="463"/>
      <c r="B6" s="450"/>
      <c r="C6" s="450"/>
      <c r="D6" s="450"/>
      <c r="E6" s="450"/>
      <c r="F6" s="451"/>
      <c r="G6" s="422"/>
      <c r="H6" s="478"/>
      <c r="I6" s="396" t="s">
        <v>21</v>
      </c>
      <c r="J6" s="399" t="s">
        <v>22</v>
      </c>
      <c r="K6" s="402" t="s">
        <v>23</v>
      </c>
      <c r="L6" s="399" t="s">
        <v>24</v>
      </c>
      <c r="M6" s="408"/>
      <c r="N6" s="439"/>
      <c r="O6" s="439"/>
      <c r="P6" s="439"/>
      <c r="Q6" s="441"/>
      <c r="R6" s="405" t="s">
        <v>25</v>
      </c>
      <c r="S6" s="405" t="s">
        <v>26</v>
      </c>
      <c r="T6" s="412"/>
      <c r="U6" s="435" t="s">
        <v>21</v>
      </c>
      <c r="V6" s="405" t="s">
        <v>22</v>
      </c>
      <c r="W6" s="440" t="s">
        <v>23</v>
      </c>
      <c r="X6" s="405" t="s">
        <v>24</v>
      </c>
      <c r="Y6" s="408"/>
      <c r="Z6" s="439"/>
      <c r="AA6" s="408"/>
      <c r="AB6" s="408"/>
      <c r="AC6" s="405" t="s">
        <v>25</v>
      </c>
      <c r="AD6" s="405" t="s">
        <v>26</v>
      </c>
      <c r="AE6" s="412"/>
      <c r="AF6" s="414"/>
      <c r="AG6" s="403"/>
      <c r="AH6" s="468"/>
      <c r="AI6" s="482"/>
      <c r="AJ6" s="416"/>
      <c r="AK6" s="426"/>
      <c r="AL6" s="427"/>
      <c r="AM6" s="427"/>
      <c r="AN6" s="427"/>
      <c r="AO6" s="427"/>
      <c r="AP6" s="428"/>
      <c r="AQ6" s="429"/>
      <c r="AR6" s="430"/>
      <c r="AS6" s="431"/>
      <c r="AT6" s="431"/>
      <c r="AU6" s="431"/>
      <c r="AV6" s="431"/>
      <c r="AW6" s="432"/>
      <c r="AX6" s="394"/>
      <c r="AY6" s="392"/>
      <c r="AZ6" s="392"/>
      <c r="BA6" s="392"/>
    </row>
    <row r="7" spans="1:53" ht="15" customHeight="1" x14ac:dyDescent="0.15">
      <c r="A7" s="463"/>
      <c r="B7" s="450"/>
      <c r="C7" s="450"/>
      <c r="D7" s="450"/>
      <c r="E7" s="450"/>
      <c r="F7" s="451"/>
      <c r="G7" s="422"/>
      <c r="H7" s="478"/>
      <c r="I7" s="397"/>
      <c r="J7" s="400"/>
      <c r="K7" s="403"/>
      <c r="L7" s="400"/>
      <c r="M7" s="408"/>
      <c r="N7" s="439"/>
      <c r="O7" s="439"/>
      <c r="P7" s="439"/>
      <c r="Q7" s="441"/>
      <c r="R7" s="406"/>
      <c r="S7" s="406"/>
      <c r="T7" s="412"/>
      <c r="U7" s="436"/>
      <c r="V7" s="406"/>
      <c r="W7" s="441"/>
      <c r="X7" s="406"/>
      <c r="Y7" s="408"/>
      <c r="Z7" s="439"/>
      <c r="AA7" s="408"/>
      <c r="AB7" s="408"/>
      <c r="AC7" s="406"/>
      <c r="AD7" s="406"/>
      <c r="AE7" s="412"/>
      <c r="AF7" s="414"/>
      <c r="AG7" s="403"/>
      <c r="AH7" s="468"/>
      <c r="AI7" s="482"/>
      <c r="AJ7" s="416"/>
      <c r="AK7" s="426"/>
      <c r="AL7" s="427"/>
      <c r="AM7" s="427"/>
      <c r="AN7" s="427"/>
      <c r="AO7" s="427"/>
      <c r="AP7" s="428"/>
      <c r="AQ7" s="429"/>
      <c r="AR7" s="423"/>
      <c r="AS7" s="424"/>
      <c r="AT7" s="424"/>
      <c r="AU7" s="424"/>
      <c r="AV7" s="424"/>
      <c r="AW7" s="425"/>
      <c r="AX7" s="395"/>
      <c r="AY7" s="392"/>
      <c r="AZ7" s="392"/>
      <c r="BA7" s="392"/>
    </row>
    <row r="8" spans="1:53" ht="15" customHeight="1" thickBot="1" x14ac:dyDescent="0.2">
      <c r="A8" s="9"/>
      <c r="F8" s="5"/>
      <c r="G8" s="11" t="s">
        <v>140</v>
      </c>
      <c r="H8" s="5" t="s">
        <v>141</v>
      </c>
      <c r="I8" s="397"/>
      <c r="J8" s="400"/>
      <c r="K8" s="403"/>
      <c r="L8" s="400"/>
      <c r="M8" s="212"/>
      <c r="N8" s="7" t="s">
        <v>27</v>
      </c>
      <c r="O8" s="25"/>
      <c r="P8" s="25"/>
      <c r="Q8" s="441"/>
      <c r="R8" s="219"/>
      <c r="S8" s="219"/>
      <c r="T8" s="220" t="s">
        <v>28</v>
      </c>
      <c r="U8" s="436"/>
      <c r="V8" s="406"/>
      <c r="W8" s="441"/>
      <c r="X8" s="406"/>
      <c r="Y8" s="239"/>
      <c r="Z8" s="10" t="s">
        <v>29</v>
      </c>
      <c r="AA8" s="239"/>
      <c r="AB8" s="239"/>
      <c r="AC8" s="219"/>
      <c r="AD8" s="219"/>
      <c r="AE8" s="220" t="s">
        <v>30</v>
      </c>
      <c r="AF8" s="8" t="s">
        <v>31</v>
      </c>
      <c r="AG8" s="26" t="s">
        <v>32</v>
      </c>
      <c r="AH8" s="27" t="s">
        <v>33</v>
      </c>
      <c r="AI8" s="482"/>
      <c r="AJ8" s="416"/>
      <c r="AK8" s="252"/>
      <c r="AL8" s="253"/>
      <c r="AM8" s="253"/>
      <c r="AN8" s="253"/>
      <c r="AO8" s="253"/>
      <c r="AP8" s="253"/>
      <c r="AQ8" s="220"/>
      <c r="AR8" s="252"/>
      <c r="AS8" s="253"/>
      <c r="AT8" s="253"/>
      <c r="AU8" s="253"/>
      <c r="AV8" s="253"/>
      <c r="AW8" s="253"/>
      <c r="AX8" s="220"/>
      <c r="AY8" s="392"/>
      <c r="AZ8" s="393"/>
      <c r="BA8" s="393"/>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73"/>
      <c r="AZ9" s="473"/>
      <c r="BA9" s="473"/>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74"/>
      <c r="AZ10" s="474"/>
      <c r="BA10" s="474"/>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74"/>
      <c r="AZ11" s="474"/>
      <c r="BA11" s="474"/>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74"/>
      <c r="AZ12" s="474"/>
      <c r="BA12" s="474"/>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75"/>
      <c r="AZ13" s="475"/>
      <c r="BA13" s="475"/>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73"/>
      <c r="AZ14" s="473"/>
      <c r="BA14" s="473"/>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74"/>
      <c r="AZ15" s="474"/>
      <c r="BA15" s="474"/>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74"/>
      <c r="AZ16" s="474"/>
      <c r="BA16" s="474"/>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74"/>
      <c r="AZ17" s="474"/>
      <c r="BA17" s="474"/>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75"/>
      <c r="AZ18" s="475"/>
      <c r="BA18" s="475"/>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73"/>
      <c r="AZ19" s="473"/>
      <c r="BA19" s="473"/>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74"/>
      <c r="AZ20" s="474"/>
      <c r="BA20" s="474"/>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75"/>
      <c r="AZ21" s="475"/>
      <c r="BA21" s="475"/>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73"/>
      <c r="AZ22" s="473"/>
      <c r="BA22" s="473"/>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75"/>
      <c r="AZ23" s="475"/>
      <c r="BA23" s="475"/>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73"/>
      <c r="AZ24" s="473"/>
      <c r="BA24" s="473"/>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75"/>
      <c r="AZ25" s="475"/>
      <c r="BA25" s="475"/>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73"/>
      <c r="AZ26" s="473"/>
      <c r="BA26" s="473"/>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74"/>
      <c r="AZ27" s="474"/>
      <c r="BA27" s="474"/>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74"/>
      <c r="AZ28" s="474"/>
      <c r="BA28" s="474"/>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75"/>
      <c r="AZ29" s="475"/>
      <c r="BA29" s="475"/>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73"/>
      <c r="AZ31" s="473"/>
      <c r="BA31" s="473"/>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75"/>
      <c r="AZ32" s="475"/>
      <c r="BA32" s="475"/>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73"/>
      <c r="AZ36" s="473"/>
      <c r="BA36" s="473"/>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74"/>
      <c r="AZ37" s="474"/>
      <c r="BA37" s="474"/>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75"/>
      <c r="AZ38" s="475"/>
      <c r="BA38" s="475"/>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73"/>
      <c r="AZ39" s="473"/>
      <c r="BA39" s="473"/>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74"/>
      <c r="AZ40" s="474"/>
      <c r="BA40" s="474"/>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74"/>
      <c r="AZ41" s="474"/>
      <c r="BA41" s="474"/>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74"/>
      <c r="AZ42" s="474"/>
      <c r="BA42" s="474"/>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75"/>
      <c r="AZ43" s="475"/>
      <c r="BA43" s="475"/>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73"/>
      <c r="AZ44" s="473"/>
      <c r="BA44" s="473"/>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74"/>
      <c r="AZ45" s="474"/>
      <c r="BA45" s="474"/>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74"/>
      <c r="AZ46" s="474"/>
      <c r="BA46" s="474"/>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74"/>
      <c r="AZ47" s="474"/>
      <c r="BA47" s="474"/>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75"/>
      <c r="AZ48" s="475"/>
      <c r="BA48" s="475"/>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73"/>
      <c r="AZ49" s="473"/>
      <c r="BA49" s="473"/>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74"/>
      <c r="AZ50" s="474"/>
      <c r="BA50" s="474"/>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74"/>
      <c r="AZ51" s="474"/>
      <c r="BA51" s="474"/>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75"/>
      <c r="AZ52" s="475"/>
      <c r="BA52" s="475"/>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43" t="s">
        <v>107</v>
      </c>
      <c r="B64" s="444" t="s">
        <v>38</v>
      </c>
      <c r="C64" s="444" t="s">
        <v>38</v>
      </c>
      <c r="D64" s="444" t="s">
        <v>38</v>
      </c>
      <c r="E64" s="444" t="s">
        <v>38</v>
      </c>
      <c r="F64" s="444" t="s">
        <v>38</v>
      </c>
      <c r="G64" s="445"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46" t="s">
        <v>2</v>
      </c>
      <c r="B68" s="447"/>
      <c r="C68" s="447"/>
      <c r="D68" s="447"/>
      <c r="E68" s="447"/>
      <c r="F68" s="448"/>
      <c r="G68" s="476" t="s">
        <v>3</v>
      </c>
      <c r="H68" s="477"/>
      <c r="I68" s="433" t="s">
        <v>4</v>
      </c>
      <c r="J68" s="434"/>
      <c r="K68" s="434"/>
      <c r="L68" s="434"/>
      <c r="M68" s="434"/>
      <c r="N68" s="434"/>
      <c r="O68" s="434"/>
      <c r="P68" s="434"/>
      <c r="Q68" s="434"/>
      <c r="R68" s="434"/>
      <c r="S68" s="434"/>
      <c r="T68" s="452"/>
      <c r="U68" s="433" t="s">
        <v>5</v>
      </c>
      <c r="V68" s="434"/>
      <c r="W68" s="434"/>
      <c r="X68" s="434"/>
      <c r="Y68" s="434"/>
      <c r="Z68" s="434"/>
      <c r="AA68" s="434"/>
      <c r="AB68" s="434"/>
      <c r="AC68" s="434"/>
      <c r="AD68" s="434"/>
      <c r="AE68" s="452"/>
      <c r="AF68" s="433" t="s">
        <v>6</v>
      </c>
      <c r="AG68" s="434"/>
      <c r="AH68" s="434"/>
      <c r="AI68" s="483" t="s">
        <v>144</v>
      </c>
      <c r="AJ68" s="415" t="s">
        <v>7</v>
      </c>
      <c r="AK68" s="418" t="s">
        <v>8</v>
      </c>
      <c r="AL68" s="419"/>
      <c r="AM68" s="419"/>
      <c r="AN68" s="419"/>
      <c r="AO68" s="419"/>
      <c r="AP68" s="419"/>
      <c r="AQ68" s="420"/>
      <c r="AR68" s="418" t="s">
        <v>9</v>
      </c>
      <c r="AS68" s="419"/>
      <c r="AT68" s="419"/>
      <c r="AU68" s="419"/>
      <c r="AV68" s="419"/>
      <c r="AW68" s="419"/>
      <c r="AX68" s="420"/>
      <c r="AY68" s="391" t="s">
        <v>146</v>
      </c>
      <c r="AZ68" s="391" t="s">
        <v>148</v>
      </c>
      <c r="BA68" s="391" t="s">
        <v>147</v>
      </c>
    </row>
    <row r="69" spans="1:53" ht="15" customHeight="1" x14ac:dyDescent="0.15">
      <c r="A69" s="449"/>
      <c r="B69" s="450"/>
      <c r="C69" s="450"/>
      <c r="D69" s="450"/>
      <c r="E69" s="450"/>
      <c r="F69" s="451"/>
      <c r="G69" s="422"/>
      <c r="H69" s="478"/>
      <c r="I69" s="453" t="s">
        <v>10</v>
      </c>
      <c r="J69" s="454"/>
      <c r="K69" s="454"/>
      <c r="L69" s="455"/>
      <c r="M69" s="407" t="s">
        <v>108</v>
      </c>
      <c r="N69" s="438" t="s">
        <v>109</v>
      </c>
      <c r="O69" s="438" t="s">
        <v>110</v>
      </c>
      <c r="P69" s="438" t="s">
        <v>111</v>
      </c>
      <c r="Q69" s="440" t="s">
        <v>15</v>
      </c>
      <c r="R69" s="409" t="s">
        <v>16</v>
      </c>
      <c r="S69" s="410"/>
      <c r="T69" s="411" t="s">
        <v>17</v>
      </c>
      <c r="U69" s="457" t="s">
        <v>10</v>
      </c>
      <c r="V69" s="458"/>
      <c r="W69" s="458"/>
      <c r="X69" s="410"/>
      <c r="Y69" s="407" t="s">
        <v>108</v>
      </c>
      <c r="Z69" s="438" t="s">
        <v>109</v>
      </c>
      <c r="AA69" s="407" t="s">
        <v>110</v>
      </c>
      <c r="AB69" s="407" t="s">
        <v>111</v>
      </c>
      <c r="AC69" s="409" t="s">
        <v>16</v>
      </c>
      <c r="AD69" s="410"/>
      <c r="AE69" s="411" t="s">
        <v>17</v>
      </c>
      <c r="AF69" s="413" t="s">
        <v>18</v>
      </c>
      <c r="AG69" s="402" t="s">
        <v>112</v>
      </c>
      <c r="AH69" s="421" t="s">
        <v>20</v>
      </c>
      <c r="AI69" s="484"/>
      <c r="AJ69" s="416"/>
      <c r="AK69" s="423" t="s">
        <v>2</v>
      </c>
      <c r="AL69" s="424"/>
      <c r="AM69" s="424"/>
      <c r="AN69" s="424"/>
      <c r="AO69" s="424"/>
      <c r="AP69" s="425"/>
      <c r="AQ69" s="395" t="s">
        <v>3</v>
      </c>
      <c r="AR69" s="430" t="s">
        <v>2</v>
      </c>
      <c r="AS69" s="431"/>
      <c r="AT69" s="431"/>
      <c r="AU69" s="431"/>
      <c r="AV69" s="431"/>
      <c r="AW69" s="432"/>
      <c r="AX69" s="394" t="s">
        <v>3</v>
      </c>
      <c r="AY69" s="392"/>
      <c r="AZ69" s="392"/>
      <c r="BA69" s="392"/>
    </row>
    <row r="70" spans="1:53" ht="15" customHeight="1" x14ac:dyDescent="0.15">
      <c r="A70" s="449"/>
      <c r="B70" s="450"/>
      <c r="C70" s="450"/>
      <c r="D70" s="450"/>
      <c r="E70" s="450"/>
      <c r="F70" s="451"/>
      <c r="G70" s="422"/>
      <c r="H70" s="478"/>
      <c r="I70" s="396" t="s">
        <v>21</v>
      </c>
      <c r="J70" s="399" t="s">
        <v>22</v>
      </c>
      <c r="K70" s="402" t="s">
        <v>23</v>
      </c>
      <c r="L70" s="399" t="s">
        <v>24</v>
      </c>
      <c r="M70" s="408"/>
      <c r="N70" s="439"/>
      <c r="O70" s="439"/>
      <c r="P70" s="439"/>
      <c r="Q70" s="441"/>
      <c r="R70" s="405" t="s">
        <v>25</v>
      </c>
      <c r="S70" s="405" t="s">
        <v>26</v>
      </c>
      <c r="T70" s="412"/>
      <c r="U70" s="435" t="s">
        <v>21</v>
      </c>
      <c r="V70" s="405" t="s">
        <v>22</v>
      </c>
      <c r="W70" s="440" t="s">
        <v>23</v>
      </c>
      <c r="X70" s="405" t="s">
        <v>24</v>
      </c>
      <c r="Y70" s="408"/>
      <c r="Z70" s="439"/>
      <c r="AA70" s="408"/>
      <c r="AB70" s="408"/>
      <c r="AC70" s="405" t="s">
        <v>25</v>
      </c>
      <c r="AD70" s="405" t="s">
        <v>26</v>
      </c>
      <c r="AE70" s="412"/>
      <c r="AF70" s="414"/>
      <c r="AG70" s="403"/>
      <c r="AH70" s="422"/>
      <c r="AI70" s="484"/>
      <c r="AJ70" s="416"/>
      <c r="AK70" s="426"/>
      <c r="AL70" s="427"/>
      <c r="AM70" s="427"/>
      <c r="AN70" s="427"/>
      <c r="AO70" s="427"/>
      <c r="AP70" s="428"/>
      <c r="AQ70" s="429"/>
      <c r="AR70" s="430"/>
      <c r="AS70" s="431"/>
      <c r="AT70" s="431"/>
      <c r="AU70" s="431"/>
      <c r="AV70" s="431"/>
      <c r="AW70" s="432"/>
      <c r="AX70" s="394"/>
      <c r="AY70" s="392"/>
      <c r="AZ70" s="392"/>
      <c r="BA70" s="392"/>
    </row>
    <row r="71" spans="1:53" ht="15" customHeight="1" x14ac:dyDescent="0.15">
      <c r="A71" s="449"/>
      <c r="B71" s="450"/>
      <c r="C71" s="450"/>
      <c r="D71" s="450"/>
      <c r="E71" s="450"/>
      <c r="F71" s="451"/>
      <c r="G71" s="422"/>
      <c r="H71" s="478"/>
      <c r="I71" s="397"/>
      <c r="J71" s="400"/>
      <c r="K71" s="403"/>
      <c r="L71" s="400"/>
      <c r="M71" s="408"/>
      <c r="N71" s="439"/>
      <c r="O71" s="439"/>
      <c r="P71" s="439"/>
      <c r="Q71" s="441"/>
      <c r="R71" s="406"/>
      <c r="S71" s="406"/>
      <c r="T71" s="412"/>
      <c r="U71" s="436"/>
      <c r="V71" s="406"/>
      <c r="W71" s="441"/>
      <c r="X71" s="406"/>
      <c r="Y71" s="408"/>
      <c r="Z71" s="439"/>
      <c r="AA71" s="408"/>
      <c r="AB71" s="408"/>
      <c r="AC71" s="406"/>
      <c r="AD71" s="406"/>
      <c r="AE71" s="412"/>
      <c r="AF71" s="414"/>
      <c r="AG71" s="403"/>
      <c r="AH71" s="422"/>
      <c r="AI71" s="484"/>
      <c r="AJ71" s="416"/>
      <c r="AK71" s="426"/>
      <c r="AL71" s="427"/>
      <c r="AM71" s="427"/>
      <c r="AN71" s="427"/>
      <c r="AO71" s="427"/>
      <c r="AP71" s="428"/>
      <c r="AQ71" s="429"/>
      <c r="AR71" s="423"/>
      <c r="AS71" s="424"/>
      <c r="AT71" s="424"/>
      <c r="AU71" s="424"/>
      <c r="AV71" s="424"/>
      <c r="AW71" s="425"/>
      <c r="AX71" s="395"/>
      <c r="AY71" s="392"/>
      <c r="AZ71" s="392"/>
      <c r="BA71" s="392"/>
    </row>
    <row r="72" spans="1:53" ht="15" customHeight="1" thickBot="1" x14ac:dyDescent="0.2">
      <c r="A72" s="67"/>
      <c r="B72" s="68"/>
      <c r="C72" s="68"/>
      <c r="D72" s="68"/>
      <c r="E72" s="68"/>
      <c r="F72" s="68"/>
      <c r="G72" s="11" t="s">
        <v>140</v>
      </c>
      <c r="H72" s="5" t="s">
        <v>141</v>
      </c>
      <c r="I72" s="398"/>
      <c r="J72" s="401"/>
      <c r="K72" s="404"/>
      <c r="L72" s="401"/>
      <c r="M72" s="285"/>
      <c r="N72" s="70" t="s">
        <v>113</v>
      </c>
      <c r="O72" s="69"/>
      <c r="P72" s="69"/>
      <c r="Q72" s="442"/>
      <c r="R72" s="286"/>
      <c r="S72" s="286"/>
      <c r="T72" s="287" t="s">
        <v>114</v>
      </c>
      <c r="U72" s="437"/>
      <c r="V72" s="456"/>
      <c r="W72" s="442"/>
      <c r="X72" s="456"/>
      <c r="Y72" s="288"/>
      <c r="Z72" s="71" t="s">
        <v>115</v>
      </c>
      <c r="AA72" s="288"/>
      <c r="AB72" s="288"/>
      <c r="AC72" s="286"/>
      <c r="AD72" s="286"/>
      <c r="AE72" s="287" t="s">
        <v>116</v>
      </c>
      <c r="AF72" s="72" t="s">
        <v>117</v>
      </c>
      <c r="AG72" s="73" t="s">
        <v>118</v>
      </c>
      <c r="AH72" s="78" t="s">
        <v>119</v>
      </c>
      <c r="AI72" s="485"/>
      <c r="AJ72" s="417"/>
      <c r="AK72" s="289"/>
      <c r="AL72" s="290"/>
      <c r="AM72" s="290"/>
      <c r="AN72" s="290"/>
      <c r="AO72" s="290"/>
      <c r="AP72" s="290"/>
      <c r="AQ72" s="287"/>
      <c r="AR72" s="289"/>
      <c r="AS72" s="290"/>
      <c r="AT72" s="290"/>
      <c r="AU72" s="290"/>
      <c r="AV72" s="290"/>
      <c r="AW72" s="290"/>
      <c r="AX72" s="287"/>
      <c r="AY72" s="392"/>
      <c r="AZ72" s="393"/>
      <c r="BA72" s="393"/>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73"/>
      <c r="AZ73" s="473"/>
      <c r="BA73" s="473"/>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74"/>
      <c r="AZ74" s="474"/>
      <c r="BA74" s="474"/>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74"/>
      <c r="AZ75" s="474"/>
      <c r="BA75" s="474"/>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75"/>
      <c r="AZ76" s="475"/>
      <c r="BA76" s="475"/>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入力用 (書き方例)</vt:lpstr>
      <vt:lpstr>水道会計歳入</vt:lpstr>
      <vt:lpstr>IDの附番ルール説明</vt:lpstr>
      <vt:lpstr>Sheet1</vt:lpstr>
      <vt:lpstr>入力用（ブランク）</vt:lpstr>
      <vt:lpstr>NF5651</vt:lpstr>
      <vt:lpstr>'NF5651'!Print_Area</vt:lpstr>
      <vt:lpstr>水道会計歳入!Print_Area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2024-08-16T05:00:51Z</dcterms:modified>
</cp:coreProperties>
</file>