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203040_財務課資産経営係\203030_財務課管財係\★入札・契約担当\★入札参加資格認定\R7.8用\第3回申請\"/>
    </mc:Choice>
  </mc:AlternateContent>
  <xr:revisionPtr revIDLastSave="0" documentId="13_ncr:1_{A2FE6E07-CA50-46C6-986E-8B3F75862DB2}" xr6:coauthVersionLast="47" xr6:coauthVersionMax="47" xr10:uidLastSave="{00000000-0000-0000-0000-000000000000}"/>
  <bookViews>
    <workbookView xWindow="-120" yWindow="-120" windowWidth="20730" windowHeight="11040" xr2:uid="{00000000-000D-0000-FFFF-FFFF00000000}"/>
  </bookViews>
  <sheets>
    <sheet name="注意事項" sheetId="23" r:id="rId1"/>
    <sheet name="基本情報入力シート" sheetId="17" r:id="rId2"/>
    <sheet name="業者カード" sheetId="13" r:id="rId3"/>
    <sheet name="ハガキ" sheetId="15" r:id="rId4"/>
    <sheet name="申請書" sheetId="1" r:id="rId5"/>
    <sheet name="従業員内訳" sheetId="11" r:id="rId6"/>
    <sheet name="売上実績" sheetId="6" r:id="rId7"/>
    <sheet name="業務経歴" sheetId="7" r:id="rId8"/>
    <sheet name="代理店･仕入先" sheetId="8" r:id="rId9"/>
    <sheet name="生産設備印刷関係" sheetId="10" r:id="rId10"/>
    <sheet name="許認可" sheetId="12" r:id="rId11"/>
    <sheet name="暴力団等と関係していない旨の誓約書" sheetId="19" r:id="rId12"/>
    <sheet name="役員名簿" sheetId="22" r:id="rId13"/>
    <sheet name="使用印鑑届" sheetId="20" r:id="rId14"/>
    <sheet name="委任状" sheetId="21" r:id="rId15"/>
    <sheet name="申請委任状" sheetId="18" r:id="rId16"/>
    <sheet name="営業種目・細目コードリスト" sheetId="24" r:id="rId17"/>
  </sheets>
  <definedNames>
    <definedName name="_xlnm.Print_Area" localSheetId="3">ハガキ!$A$2:$I$58</definedName>
    <definedName name="_xlnm.Print_Area" localSheetId="14">委任状!$A$2:$J$42</definedName>
    <definedName name="_xlnm.Print_Area" localSheetId="16">営業種目・細目コードリスト!$A$1:$A$150</definedName>
    <definedName name="_xlnm.Print_Area" localSheetId="1">基本情報入力シート!$A$1:$R$121</definedName>
    <definedName name="_xlnm.Print_Area" localSheetId="10">許認可!$A$1:$J$36</definedName>
    <definedName name="_xlnm.Print_Area" localSheetId="2">業者カード!$A$2:$R$52,業者カード!$A$54:$R$68</definedName>
    <definedName name="_xlnm.Print_Area" localSheetId="7">業務経歴!$A$2:$R$38,業務経歴!$A$40:$R$76,業務経歴!$A$78:$R$114,業務経歴!$A$116:$R$152,業務経歴!$A$154:$R$190,業務経歴!$A$192:$R$228,業務経歴!$A$230:$R$266,業務経歴!$A$268:$R$304,業務経歴!$A$306:$R$342</definedName>
    <definedName name="_xlnm.Print_Area" localSheetId="13">使用印鑑届!$A$2:$J$45</definedName>
    <definedName name="_xlnm.Print_Area" localSheetId="5">従業員内訳!$A$2:$O$50</definedName>
    <definedName name="_xlnm.Print_Area" localSheetId="15">申請委任状!$A$2:$J$45</definedName>
    <definedName name="_xlnm.Print_Area" localSheetId="4">申請書!$A$2:$Q$57,申請書!$A$59:$Q$73</definedName>
    <definedName name="_xlnm.Print_Area" localSheetId="9">生産設備印刷関係!$A$1:$AE$39</definedName>
    <definedName name="_xlnm.Print_Area" localSheetId="8">代理店･仕入先!$A$1:$Q$34</definedName>
    <definedName name="_xlnm.Print_Area" localSheetId="6">売上実績!$A$2:$Q$25</definedName>
    <definedName name="_xlnm.Print_Area" localSheetId="11">暴力団等と関係していない旨の誓約書!$A$2:$J$39</definedName>
    <definedName name="_xlnm.Print_Area" localSheetId="12">役員名簿!$A$2:$J$38,役員名簿!$A$40:$J$76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4" i="7" l="1"/>
  <c r="N329" i="7"/>
  <c r="N324" i="7"/>
  <c r="N319" i="7"/>
  <c r="N314" i="7"/>
  <c r="N309" i="7"/>
  <c r="N296" i="7"/>
  <c r="N291" i="7"/>
  <c r="N286" i="7"/>
  <c r="N281" i="7"/>
  <c r="N276" i="7"/>
  <c r="N271" i="7"/>
  <c r="N258" i="7"/>
  <c r="N253" i="7"/>
  <c r="N248" i="7"/>
  <c r="N243" i="7"/>
  <c r="N238" i="7"/>
  <c r="N233" i="7"/>
  <c r="N220" i="7"/>
  <c r="N215" i="7"/>
  <c r="N210" i="7"/>
  <c r="N205" i="7"/>
  <c r="N200" i="7"/>
  <c r="N195" i="7"/>
  <c r="N182" i="7"/>
  <c r="N177" i="7"/>
  <c r="N172" i="7"/>
  <c r="N167" i="7"/>
  <c r="N162" i="7"/>
  <c r="N157" i="7"/>
  <c r="N144" i="7"/>
  <c r="N139" i="7"/>
  <c r="N134" i="7"/>
  <c r="N129" i="7"/>
  <c r="N124" i="7"/>
  <c r="N119" i="7"/>
  <c r="N106" i="7"/>
  <c r="N101" i="7"/>
  <c r="N96" i="7"/>
  <c r="N91" i="7"/>
  <c r="N86" i="7"/>
  <c r="N81" i="7"/>
  <c r="N68" i="7"/>
  <c r="N63" i="7"/>
  <c r="N58" i="7"/>
  <c r="N53" i="7"/>
  <c r="N48" i="7"/>
  <c r="N43" i="7"/>
  <c r="N30" i="7"/>
  <c r="N25" i="7"/>
  <c r="N20" i="7"/>
  <c r="N15" i="7"/>
  <c r="N10" i="7"/>
  <c r="N5" i="7"/>
  <c r="F334" i="7"/>
  <c r="F329" i="7"/>
  <c r="F324" i="7"/>
  <c r="F319" i="7"/>
  <c r="F314" i="7"/>
  <c r="F309" i="7"/>
  <c r="F296" i="7"/>
  <c r="F291" i="7"/>
  <c r="F286" i="7"/>
  <c r="F281" i="7"/>
  <c r="F276" i="7"/>
  <c r="F271" i="7"/>
  <c r="F258" i="7"/>
  <c r="F253" i="7"/>
  <c r="F248" i="7"/>
  <c r="F243" i="7"/>
  <c r="F238" i="7"/>
  <c r="F233" i="7"/>
  <c r="F220" i="7"/>
  <c r="F215" i="7"/>
  <c r="F210" i="7"/>
  <c r="F205" i="7"/>
  <c r="F200" i="7"/>
  <c r="F195" i="7"/>
  <c r="F182" i="7"/>
  <c r="F177" i="7"/>
  <c r="F172" i="7"/>
  <c r="F167" i="7"/>
  <c r="F162" i="7"/>
  <c r="F157" i="7"/>
  <c r="F144" i="7"/>
  <c r="F139" i="7"/>
  <c r="F134" i="7"/>
  <c r="F129" i="7"/>
  <c r="F124" i="7"/>
  <c r="F119" i="7"/>
  <c r="F106" i="7"/>
  <c r="F101" i="7"/>
  <c r="F96" i="7"/>
  <c r="F91" i="7"/>
  <c r="F86" i="7"/>
  <c r="F81" i="7"/>
  <c r="F68" i="7"/>
  <c r="F63" i="7"/>
  <c r="F58" i="7"/>
  <c r="F53" i="7"/>
  <c r="F48" i="7"/>
  <c r="F43" i="7"/>
  <c r="F30" i="7"/>
  <c r="F25" i="7"/>
  <c r="F20" i="7"/>
  <c r="F15" i="7"/>
  <c r="F10" i="7"/>
  <c r="F5" i="7"/>
  <c r="D113" i="17"/>
  <c r="D114" i="17"/>
  <c r="D115" i="17"/>
  <c r="D116" i="17"/>
  <c r="D117" i="17"/>
  <c r="D118" i="17"/>
  <c r="D119" i="17"/>
  <c r="D120" i="17"/>
  <c r="D121" i="17"/>
  <c r="D112" i="17"/>
  <c r="W150" i="24"/>
  <c r="V150" i="24"/>
  <c r="U150" i="24"/>
  <c r="T150" i="24"/>
  <c r="S150" i="24"/>
  <c r="R150" i="24"/>
  <c r="Q150" i="24"/>
  <c r="P150" i="24"/>
  <c r="O150" i="24"/>
  <c r="N150" i="24"/>
  <c r="W149" i="24"/>
  <c r="V149" i="24"/>
  <c r="U149" i="24"/>
  <c r="T149" i="24"/>
  <c r="S149" i="24"/>
  <c r="R149" i="24"/>
  <c r="Q149" i="24"/>
  <c r="P149" i="24"/>
  <c r="O149" i="24"/>
  <c r="N149" i="24"/>
  <c r="W148" i="24"/>
  <c r="V148" i="24"/>
  <c r="U148" i="24"/>
  <c r="T148" i="24"/>
  <c r="S148" i="24"/>
  <c r="R148" i="24"/>
  <c r="Q148" i="24"/>
  <c r="P148" i="24"/>
  <c r="O148" i="24"/>
  <c r="N148" i="24"/>
  <c r="W147" i="24"/>
  <c r="V147" i="24"/>
  <c r="U147" i="24"/>
  <c r="T147" i="24"/>
  <c r="S147" i="24"/>
  <c r="R147" i="24"/>
  <c r="Q147" i="24"/>
  <c r="P147" i="24"/>
  <c r="O147" i="24"/>
  <c r="N147" i="24"/>
  <c r="W146" i="24"/>
  <c r="V146" i="24"/>
  <c r="U146" i="24"/>
  <c r="T146" i="24"/>
  <c r="S146" i="24"/>
  <c r="R146" i="24"/>
  <c r="Q146" i="24"/>
  <c r="P146" i="24"/>
  <c r="O146" i="24"/>
  <c r="N146" i="24"/>
  <c r="W145" i="24"/>
  <c r="V145" i="24"/>
  <c r="U145" i="24"/>
  <c r="T145" i="24"/>
  <c r="S145" i="24"/>
  <c r="R145" i="24"/>
  <c r="Q145" i="24"/>
  <c r="P145" i="24"/>
  <c r="O145" i="24"/>
  <c r="N145" i="24"/>
  <c r="W144" i="24"/>
  <c r="V144" i="24"/>
  <c r="U144" i="24"/>
  <c r="T144" i="24"/>
  <c r="S144" i="24"/>
  <c r="R144" i="24"/>
  <c r="Q144" i="24"/>
  <c r="P144" i="24"/>
  <c r="O144" i="24"/>
  <c r="N144" i="24"/>
  <c r="W143" i="24"/>
  <c r="V143" i="24"/>
  <c r="U143" i="24"/>
  <c r="T143" i="24"/>
  <c r="S143" i="24"/>
  <c r="R143" i="24"/>
  <c r="Q143" i="24"/>
  <c r="P143" i="24"/>
  <c r="O143" i="24"/>
  <c r="N143" i="24"/>
  <c r="W142" i="24"/>
  <c r="V142" i="24"/>
  <c r="U142" i="24"/>
  <c r="T142" i="24"/>
  <c r="S142" i="24"/>
  <c r="R142" i="24"/>
  <c r="Q142" i="24"/>
  <c r="P142" i="24"/>
  <c r="O142" i="24"/>
  <c r="N142" i="24"/>
  <c r="W141" i="24"/>
  <c r="V141" i="24"/>
  <c r="U141" i="24"/>
  <c r="T141" i="24"/>
  <c r="S141" i="24"/>
  <c r="R141" i="24"/>
  <c r="Q141" i="24"/>
  <c r="P141" i="24"/>
  <c r="O141" i="24"/>
  <c r="N141" i="24"/>
  <c r="W140" i="24"/>
  <c r="V140" i="24"/>
  <c r="U140" i="24"/>
  <c r="T140" i="24"/>
  <c r="S140" i="24"/>
  <c r="R140" i="24"/>
  <c r="Q140" i="24"/>
  <c r="P140" i="24"/>
  <c r="O140" i="24"/>
  <c r="N140" i="24"/>
  <c r="W139" i="24"/>
  <c r="V139" i="24"/>
  <c r="U139" i="24"/>
  <c r="T139" i="24"/>
  <c r="S139" i="24"/>
  <c r="R139" i="24"/>
  <c r="Q139" i="24"/>
  <c r="P139" i="24"/>
  <c r="O139" i="24"/>
  <c r="N139" i="24"/>
  <c r="W138" i="24"/>
  <c r="V138" i="24"/>
  <c r="U138" i="24"/>
  <c r="T138" i="24"/>
  <c r="S138" i="24"/>
  <c r="R138" i="24"/>
  <c r="Q138" i="24"/>
  <c r="P138" i="24"/>
  <c r="O138" i="24"/>
  <c r="N138" i="24"/>
  <c r="W137" i="24"/>
  <c r="V137" i="24"/>
  <c r="U137" i="24"/>
  <c r="T137" i="24"/>
  <c r="S137" i="24"/>
  <c r="R137" i="24"/>
  <c r="Q137" i="24"/>
  <c r="P137" i="24"/>
  <c r="O137" i="24"/>
  <c r="N137" i="24"/>
  <c r="W136" i="24"/>
  <c r="V136" i="24"/>
  <c r="U136" i="24"/>
  <c r="T136" i="24"/>
  <c r="S136" i="24"/>
  <c r="R136" i="24"/>
  <c r="Q136" i="24"/>
  <c r="P136" i="24"/>
  <c r="O136" i="24"/>
  <c r="N136" i="24"/>
  <c r="W135" i="24"/>
  <c r="V135" i="24"/>
  <c r="U135" i="24"/>
  <c r="T135" i="24"/>
  <c r="S135" i="24"/>
  <c r="R135" i="24"/>
  <c r="Q135" i="24"/>
  <c r="P135" i="24"/>
  <c r="O135" i="24"/>
  <c r="N135" i="24"/>
  <c r="W134" i="24"/>
  <c r="V134" i="24"/>
  <c r="U134" i="24"/>
  <c r="T134" i="24"/>
  <c r="S134" i="24"/>
  <c r="R134" i="24"/>
  <c r="Q134" i="24"/>
  <c r="P134" i="24"/>
  <c r="O134" i="24"/>
  <c r="N134" i="24"/>
  <c r="W133" i="24"/>
  <c r="V133" i="24"/>
  <c r="U133" i="24"/>
  <c r="T133" i="24"/>
  <c r="S133" i="24"/>
  <c r="R133" i="24"/>
  <c r="Q133" i="24"/>
  <c r="P133" i="24"/>
  <c r="O133" i="24"/>
  <c r="N133" i="24"/>
  <c r="W132" i="24"/>
  <c r="V132" i="24"/>
  <c r="U132" i="24"/>
  <c r="T132" i="24"/>
  <c r="S132" i="24"/>
  <c r="R132" i="24"/>
  <c r="Q132" i="24"/>
  <c r="P132" i="24"/>
  <c r="O132" i="24"/>
  <c r="N132" i="24"/>
  <c r="W131" i="24"/>
  <c r="V131" i="24"/>
  <c r="U131" i="24"/>
  <c r="T131" i="24"/>
  <c r="S131" i="24"/>
  <c r="R131" i="24"/>
  <c r="Q131" i="24"/>
  <c r="P131" i="24"/>
  <c r="O131" i="24"/>
  <c r="N131" i="24"/>
  <c r="W130" i="24"/>
  <c r="V130" i="24"/>
  <c r="U130" i="24"/>
  <c r="T130" i="24"/>
  <c r="S130" i="24"/>
  <c r="R130" i="24"/>
  <c r="Q130" i="24"/>
  <c r="P130" i="24"/>
  <c r="O130" i="24"/>
  <c r="N130" i="24"/>
  <c r="W129" i="24"/>
  <c r="V129" i="24"/>
  <c r="U129" i="24"/>
  <c r="T129" i="24"/>
  <c r="S129" i="24"/>
  <c r="R129" i="24"/>
  <c r="Q129" i="24"/>
  <c r="P129" i="24"/>
  <c r="O129" i="24"/>
  <c r="N129" i="24"/>
  <c r="W128" i="24"/>
  <c r="V128" i="24"/>
  <c r="U128" i="24"/>
  <c r="T128" i="24"/>
  <c r="S128" i="24"/>
  <c r="R128" i="24"/>
  <c r="Q128" i="24"/>
  <c r="P128" i="24"/>
  <c r="O128" i="24"/>
  <c r="N128" i="24"/>
  <c r="W127" i="24"/>
  <c r="V127" i="24"/>
  <c r="U127" i="24"/>
  <c r="T127" i="24"/>
  <c r="S127" i="24"/>
  <c r="R127" i="24"/>
  <c r="Q127" i="24"/>
  <c r="P127" i="24"/>
  <c r="O127" i="24"/>
  <c r="N127" i="24"/>
  <c r="W126" i="24"/>
  <c r="V126" i="24"/>
  <c r="U126" i="24"/>
  <c r="T126" i="24"/>
  <c r="S126" i="24"/>
  <c r="R126" i="24"/>
  <c r="Q126" i="24"/>
  <c r="P126" i="24"/>
  <c r="O126" i="24"/>
  <c r="N126" i="24"/>
  <c r="W125" i="24"/>
  <c r="V125" i="24"/>
  <c r="U125" i="24"/>
  <c r="T125" i="24"/>
  <c r="S125" i="24"/>
  <c r="R125" i="24"/>
  <c r="Q125" i="24"/>
  <c r="P125" i="24"/>
  <c r="O125" i="24"/>
  <c r="N125" i="24"/>
  <c r="W124" i="24"/>
  <c r="V124" i="24"/>
  <c r="U124" i="24"/>
  <c r="T124" i="24"/>
  <c r="S124" i="24"/>
  <c r="R124" i="24"/>
  <c r="Q124" i="24"/>
  <c r="P124" i="24"/>
  <c r="O124" i="24"/>
  <c r="N124" i="24"/>
  <c r="W123" i="24"/>
  <c r="V123" i="24"/>
  <c r="U123" i="24"/>
  <c r="T123" i="24"/>
  <c r="S123" i="24"/>
  <c r="R123" i="24"/>
  <c r="Q123" i="24"/>
  <c r="P123" i="24"/>
  <c r="O123" i="24"/>
  <c r="N123" i="24"/>
  <c r="W122" i="24"/>
  <c r="V122" i="24"/>
  <c r="U122" i="24"/>
  <c r="T122" i="24"/>
  <c r="S122" i="24"/>
  <c r="R122" i="24"/>
  <c r="Q122" i="24"/>
  <c r="P122" i="24"/>
  <c r="O122" i="24"/>
  <c r="N122" i="24"/>
  <c r="W121" i="24"/>
  <c r="V121" i="24"/>
  <c r="U121" i="24"/>
  <c r="T121" i="24"/>
  <c r="S121" i="24"/>
  <c r="R121" i="24"/>
  <c r="Q121" i="24"/>
  <c r="P121" i="24"/>
  <c r="O121" i="24"/>
  <c r="N121" i="24"/>
  <c r="W120" i="24"/>
  <c r="V120" i="24"/>
  <c r="U120" i="24"/>
  <c r="T120" i="24"/>
  <c r="S120" i="24"/>
  <c r="R120" i="24"/>
  <c r="Q120" i="24"/>
  <c r="P120" i="24"/>
  <c r="O120" i="24"/>
  <c r="N120" i="24"/>
  <c r="W119" i="24"/>
  <c r="V119" i="24"/>
  <c r="U119" i="24"/>
  <c r="T119" i="24"/>
  <c r="S119" i="24"/>
  <c r="R119" i="24"/>
  <c r="Q119" i="24"/>
  <c r="P119" i="24"/>
  <c r="O119" i="24"/>
  <c r="N119" i="24"/>
  <c r="W118" i="24"/>
  <c r="V118" i="24"/>
  <c r="U118" i="24"/>
  <c r="T118" i="24"/>
  <c r="S118" i="24"/>
  <c r="R118" i="24"/>
  <c r="Q118" i="24"/>
  <c r="P118" i="24"/>
  <c r="O118" i="24"/>
  <c r="N118" i="24"/>
  <c r="W117" i="24"/>
  <c r="V117" i="24"/>
  <c r="U117" i="24"/>
  <c r="T117" i="24"/>
  <c r="S117" i="24"/>
  <c r="R117" i="24"/>
  <c r="Q117" i="24"/>
  <c r="P117" i="24"/>
  <c r="O117" i="24"/>
  <c r="N117" i="24"/>
  <c r="W116" i="24"/>
  <c r="V116" i="24"/>
  <c r="U116" i="24"/>
  <c r="T116" i="24"/>
  <c r="S116" i="24"/>
  <c r="R116" i="24"/>
  <c r="Q116" i="24"/>
  <c r="P116" i="24"/>
  <c r="O116" i="24"/>
  <c r="N116" i="24"/>
  <c r="W115" i="24"/>
  <c r="V115" i="24"/>
  <c r="U115" i="24"/>
  <c r="T115" i="24"/>
  <c r="S115" i="24"/>
  <c r="R115" i="24"/>
  <c r="Q115" i="24"/>
  <c r="P115" i="24"/>
  <c r="O115" i="24"/>
  <c r="N115" i="24"/>
  <c r="W114" i="24"/>
  <c r="V114" i="24"/>
  <c r="U114" i="24"/>
  <c r="T114" i="24"/>
  <c r="S114" i="24"/>
  <c r="R114" i="24"/>
  <c r="Q114" i="24"/>
  <c r="P114" i="24"/>
  <c r="O114" i="24"/>
  <c r="N114" i="24"/>
  <c r="W113" i="24"/>
  <c r="V113" i="24"/>
  <c r="U113" i="24"/>
  <c r="T113" i="24"/>
  <c r="S113" i="24"/>
  <c r="R113" i="24"/>
  <c r="Q113" i="24"/>
  <c r="P113" i="24"/>
  <c r="O113" i="24"/>
  <c r="N113" i="24"/>
  <c r="W112" i="24"/>
  <c r="V112" i="24"/>
  <c r="U112" i="24"/>
  <c r="T112" i="24"/>
  <c r="S112" i="24"/>
  <c r="R112" i="24"/>
  <c r="Q112" i="24"/>
  <c r="P112" i="24"/>
  <c r="O112" i="24"/>
  <c r="N112" i="24"/>
  <c r="W111" i="24"/>
  <c r="V111" i="24"/>
  <c r="U111" i="24"/>
  <c r="T111" i="24"/>
  <c r="S111" i="24"/>
  <c r="R111" i="24"/>
  <c r="Q111" i="24"/>
  <c r="P111" i="24"/>
  <c r="O111" i="24"/>
  <c r="N111" i="24"/>
  <c r="W110" i="24"/>
  <c r="V110" i="24"/>
  <c r="U110" i="24"/>
  <c r="T110" i="24"/>
  <c r="S110" i="24"/>
  <c r="R110" i="24"/>
  <c r="Q110" i="24"/>
  <c r="P110" i="24"/>
  <c r="O110" i="24"/>
  <c r="N110" i="24"/>
  <c r="W109" i="24"/>
  <c r="V109" i="24"/>
  <c r="U109" i="24"/>
  <c r="T109" i="24"/>
  <c r="S109" i="24"/>
  <c r="R109" i="24"/>
  <c r="Q109" i="24"/>
  <c r="P109" i="24"/>
  <c r="O109" i="24"/>
  <c r="N109" i="24"/>
  <c r="W108" i="24"/>
  <c r="V108" i="24"/>
  <c r="U108" i="24"/>
  <c r="T108" i="24"/>
  <c r="S108" i="24"/>
  <c r="R108" i="24"/>
  <c r="Q108" i="24"/>
  <c r="P108" i="24"/>
  <c r="O108" i="24"/>
  <c r="N108" i="24"/>
  <c r="W107" i="24"/>
  <c r="V107" i="24"/>
  <c r="U107" i="24"/>
  <c r="T107" i="24"/>
  <c r="S107" i="24"/>
  <c r="R107" i="24"/>
  <c r="Q107" i="24"/>
  <c r="P107" i="24"/>
  <c r="O107" i="24"/>
  <c r="N107" i="24"/>
  <c r="W106" i="24"/>
  <c r="V106" i="24"/>
  <c r="U106" i="24"/>
  <c r="T106" i="24"/>
  <c r="S106" i="24"/>
  <c r="R106" i="24"/>
  <c r="Q106" i="24"/>
  <c r="P106" i="24"/>
  <c r="O106" i="24"/>
  <c r="N106" i="24"/>
  <c r="W105" i="24"/>
  <c r="V105" i="24"/>
  <c r="U105" i="24"/>
  <c r="T105" i="24"/>
  <c r="S105" i="24"/>
  <c r="R105" i="24"/>
  <c r="Q105" i="24"/>
  <c r="P105" i="24"/>
  <c r="O105" i="24"/>
  <c r="N105" i="24"/>
  <c r="W104" i="24"/>
  <c r="V104" i="24"/>
  <c r="U104" i="24"/>
  <c r="T104" i="24"/>
  <c r="S104" i="24"/>
  <c r="R104" i="24"/>
  <c r="Q104" i="24"/>
  <c r="P104" i="24"/>
  <c r="O104" i="24"/>
  <c r="N104" i="24"/>
  <c r="W103" i="24"/>
  <c r="V103" i="24"/>
  <c r="U103" i="24"/>
  <c r="T103" i="24"/>
  <c r="S103" i="24"/>
  <c r="R103" i="24"/>
  <c r="Q103" i="24"/>
  <c r="P103" i="24"/>
  <c r="O103" i="24"/>
  <c r="N103" i="24"/>
  <c r="W102" i="24"/>
  <c r="V102" i="24"/>
  <c r="U102" i="24"/>
  <c r="T102" i="24"/>
  <c r="S102" i="24"/>
  <c r="R102" i="24"/>
  <c r="Q102" i="24"/>
  <c r="P102" i="24"/>
  <c r="O102" i="24"/>
  <c r="N102" i="24"/>
  <c r="W101" i="24"/>
  <c r="V101" i="24"/>
  <c r="U101" i="24"/>
  <c r="T101" i="24"/>
  <c r="S101" i="24"/>
  <c r="R101" i="24"/>
  <c r="Q101" i="24"/>
  <c r="P101" i="24"/>
  <c r="O101" i="24"/>
  <c r="N101" i="24"/>
  <c r="W100" i="24"/>
  <c r="V100" i="24"/>
  <c r="U100" i="24"/>
  <c r="T100" i="24"/>
  <c r="S100" i="24"/>
  <c r="R100" i="24"/>
  <c r="Q100" i="24"/>
  <c r="P100" i="24"/>
  <c r="O100" i="24"/>
  <c r="N100" i="24"/>
  <c r="W99" i="24"/>
  <c r="V99" i="24"/>
  <c r="U99" i="24"/>
  <c r="T99" i="24"/>
  <c r="S99" i="24"/>
  <c r="R99" i="24"/>
  <c r="Q99" i="24"/>
  <c r="P99" i="24"/>
  <c r="O99" i="24"/>
  <c r="N99" i="24"/>
  <c r="W98" i="24"/>
  <c r="V98" i="24"/>
  <c r="U98" i="24"/>
  <c r="T98" i="24"/>
  <c r="S98" i="24"/>
  <c r="R98" i="24"/>
  <c r="Q98" i="24"/>
  <c r="P98" i="24"/>
  <c r="O98" i="24"/>
  <c r="N98" i="24"/>
  <c r="W97" i="24"/>
  <c r="V97" i="24"/>
  <c r="U97" i="24"/>
  <c r="T97" i="24"/>
  <c r="S97" i="24"/>
  <c r="R97" i="24"/>
  <c r="Q97" i="24"/>
  <c r="P97" i="24"/>
  <c r="O97" i="24"/>
  <c r="N97" i="24"/>
  <c r="W96" i="24"/>
  <c r="V96" i="24"/>
  <c r="U96" i="24"/>
  <c r="T96" i="24"/>
  <c r="S96" i="24"/>
  <c r="R96" i="24"/>
  <c r="Q96" i="24"/>
  <c r="P96" i="24"/>
  <c r="O96" i="24"/>
  <c r="N96" i="24"/>
  <c r="W95" i="24"/>
  <c r="V95" i="24"/>
  <c r="U95" i="24"/>
  <c r="T95" i="24"/>
  <c r="S95" i="24"/>
  <c r="R95" i="24"/>
  <c r="Q95" i="24"/>
  <c r="P95" i="24"/>
  <c r="O95" i="24"/>
  <c r="N95" i="24"/>
  <c r="W94" i="24"/>
  <c r="V94" i="24"/>
  <c r="U94" i="24"/>
  <c r="T94" i="24"/>
  <c r="S94" i="24"/>
  <c r="R94" i="24"/>
  <c r="Q94" i="24"/>
  <c r="P94" i="24"/>
  <c r="O94" i="24"/>
  <c r="N94" i="24"/>
  <c r="W93" i="24"/>
  <c r="V93" i="24"/>
  <c r="U93" i="24"/>
  <c r="T93" i="24"/>
  <c r="S93" i="24"/>
  <c r="R93" i="24"/>
  <c r="Q93" i="24"/>
  <c r="P93" i="24"/>
  <c r="O93" i="24"/>
  <c r="N93" i="24"/>
  <c r="W92" i="24"/>
  <c r="V92" i="24"/>
  <c r="U92" i="24"/>
  <c r="T92" i="24"/>
  <c r="S92" i="24"/>
  <c r="R92" i="24"/>
  <c r="Q92" i="24"/>
  <c r="P92" i="24"/>
  <c r="O92" i="24"/>
  <c r="N92" i="24"/>
  <c r="W91" i="24"/>
  <c r="V91" i="24"/>
  <c r="U91" i="24"/>
  <c r="T91" i="24"/>
  <c r="S91" i="24"/>
  <c r="R91" i="24"/>
  <c r="Q91" i="24"/>
  <c r="P91" i="24"/>
  <c r="O91" i="24"/>
  <c r="N91" i="24"/>
  <c r="W90" i="24"/>
  <c r="V90" i="24"/>
  <c r="U90" i="24"/>
  <c r="T90" i="24"/>
  <c r="S90" i="24"/>
  <c r="R90" i="24"/>
  <c r="Q90" i="24"/>
  <c r="P90" i="24"/>
  <c r="O90" i="24"/>
  <c r="N90" i="24"/>
  <c r="W89" i="24"/>
  <c r="V89" i="24"/>
  <c r="U89" i="24"/>
  <c r="T89" i="24"/>
  <c r="S89" i="24"/>
  <c r="R89" i="24"/>
  <c r="Q89" i="24"/>
  <c r="P89" i="24"/>
  <c r="O89" i="24"/>
  <c r="N89" i="24"/>
  <c r="W88" i="24"/>
  <c r="V88" i="24"/>
  <c r="U88" i="24"/>
  <c r="T88" i="24"/>
  <c r="S88" i="24"/>
  <c r="R88" i="24"/>
  <c r="Q88" i="24"/>
  <c r="P88" i="24"/>
  <c r="O88" i="24"/>
  <c r="N88" i="24"/>
  <c r="W87" i="24"/>
  <c r="V87" i="24"/>
  <c r="U87" i="24"/>
  <c r="T87" i="24"/>
  <c r="S87" i="24"/>
  <c r="R87" i="24"/>
  <c r="Q87" i="24"/>
  <c r="P87" i="24"/>
  <c r="O87" i="24"/>
  <c r="N87" i="24"/>
  <c r="W86" i="24"/>
  <c r="V86" i="24"/>
  <c r="U86" i="24"/>
  <c r="T86" i="24"/>
  <c r="S86" i="24"/>
  <c r="R86" i="24"/>
  <c r="Q86" i="24"/>
  <c r="P86" i="24"/>
  <c r="O86" i="24"/>
  <c r="N86" i="24"/>
  <c r="W85" i="24"/>
  <c r="V85" i="24"/>
  <c r="U85" i="24"/>
  <c r="T85" i="24"/>
  <c r="S85" i="24"/>
  <c r="R85" i="24"/>
  <c r="Q85" i="24"/>
  <c r="P85" i="24"/>
  <c r="O85" i="24"/>
  <c r="N85" i="24"/>
  <c r="W84" i="24"/>
  <c r="V84" i="24"/>
  <c r="U84" i="24"/>
  <c r="T84" i="24"/>
  <c r="S84" i="24"/>
  <c r="R84" i="24"/>
  <c r="Q84" i="24"/>
  <c r="P84" i="24"/>
  <c r="O84" i="24"/>
  <c r="N84" i="24"/>
  <c r="W83" i="24"/>
  <c r="V83" i="24"/>
  <c r="U83" i="24"/>
  <c r="T83" i="24"/>
  <c r="S83" i="24"/>
  <c r="R83" i="24"/>
  <c r="Q83" i="24"/>
  <c r="P83" i="24"/>
  <c r="O83" i="24"/>
  <c r="N83" i="24"/>
  <c r="W82" i="24"/>
  <c r="V82" i="24"/>
  <c r="U82" i="24"/>
  <c r="T82" i="24"/>
  <c r="S82" i="24"/>
  <c r="R82" i="24"/>
  <c r="Q82" i="24"/>
  <c r="P82" i="24"/>
  <c r="O82" i="24"/>
  <c r="N82" i="24"/>
  <c r="W81" i="24"/>
  <c r="V81" i="24"/>
  <c r="U81" i="24"/>
  <c r="T81" i="24"/>
  <c r="S81" i="24"/>
  <c r="R81" i="24"/>
  <c r="Q81" i="24"/>
  <c r="P81" i="24"/>
  <c r="O81" i="24"/>
  <c r="N81" i="24"/>
  <c r="W80" i="24"/>
  <c r="V80" i="24"/>
  <c r="U80" i="24"/>
  <c r="T80" i="24"/>
  <c r="S80" i="24"/>
  <c r="R80" i="24"/>
  <c r="Q80" i="24"/>
  <c r="P80" i="24"/>
  <c r="O80" i="24"/>
  <c r="N80" i="24"/>
  <c r="W79" i="24"/>
  <c r="V79" i="24"/>
  <c r="U79" i="24"/>
  <c r="T79" i="24"/>
  <c r="S79" i="24"/>
  <c r="R79" i="24"/>
  <c r="Q79" i="24"/>
  <c r="P79" i="24"/>
  <c r="O79" i="24"/>
  <c r="N79" i="24"/>
  <c r="W78" i="24"/>
  <c r="V78" i="24"/>
  <c r="U78" i="24"/>
  <c r="T78" i="24"/>
  <c r="S78" i="24"/>
  <c r="R78" i="24"/>
  <c r="Q78" i="24"/>
  <c r="P78" i="24"/>
  <c r="O78" i="24"/>
  <c r="N78" i="24"/>
  <c r="W77" i="24"/>
  <c r="V77" i="24"/>
  <c r="U77" i="24"/>
  <c r="T77" i="24"/>
  <c r="S77" i="24"/>
  <c r="R77" i="24"/>
  <c r="Q77" i="24"/>
  <c r="P77" i="24"/>
  <c r="O77" i="24"/>
  <c r="N77" i="24"/>
  <c r="W76" i="24"/>
  <c r="V76" i="24"/>
  <c r="U76" i="24"/>
  <c r="T76" i="24"/>
  <c r="S76" i="24"/>
  <c r="R76" i="24"/>
  <c r="Q76" i="24"/>
  <c r="P76" i="24"/>
  <c r="O76" i="24"/>
  <c r="N76" i="24"/>
  <c r="W75" i="24"/>
  <c r="V75" i="24"/>
  <c r="U75" i="24"/>
  <c r="T75" i="24"/>
  <c r="S75" i="24"/>
  <c r="R75" i="24"/>
  <c r="Q75" i="24"/>
  <c r="P75" i="24"/>
  <c r="O75" i="24"/>
  <c r="N75" i="24"/>
  <c r="W74" i="24"/>
  <c r="V74" i="24"/>
  <c r="U74" i="24"/>
  <c r="T74" i="24"/>
  <c r="S74" i="24"/>
  <c r="R74" i="24"/>
  <c r="Q74" i="24"/>
  <c r="P74" i="24"/>
  <c r="O74" i="24"/>
  <c r="N74" i="24"/>
  <c r="W73" i="24"/>
  <c r="V73" i="24"/>
  <c r="U73" i="24"/>
  <c r="T73" i="24"/>
  <c r="S73" i="24"/>
  <c r="R73" i="24"/>
  <c r="Q73" i="24"/>
  <c r="P73" i="24"/>
  <c r="O73" i="24"/>
  <c r="N73" i="24"/>
  <c r="W72" i="24"/>
  <c r="V72" i="24"/>
  <c r="U72" i="24"/>
  <c r="T72" i="24"/>
  <c r="S72" i="24"/>
  <c r="R72" i="24"/>
  <c r="Q72" i="24"/>
  <c r="P72" i="24"/>
  <c r="O72" i="24"/>
  <c r="N72" i="24"/>
  <c r="W71" i="24"/>
  <c r="V71" i="24"/>
  <c r="U71" i="24"/>
  <c r="T71" i="24"/>
  <c r="S71" i="24"/>
  <c r="R71" i="24"/>
  <c r="Q71" i="24"/>
  <c r="P71" i="24"/>
  <c r="O71" i="24"/>
  <c r="N71" i="24"/>
  <c r="W70" i="24"/>
  <c r="V70" i="24"/>
  <c r="U70" i="24"/>
  <c r="T70" i="24"/>
  <c r="S70" i="24"/>
  <c r="R70" i="24"/>
  <c r="Q70" i="24"/>
  <c r="P70" i="24"/>
  <c r="O70" i="24"/>
  <c r="N70" i="24"/>
  <c r="W69" i="24"/>
  <c r="V69" i="24"/>
  <c r="U69" i="24"/>
  <c r="T69" i="24"/>
  <c r="S69" i="24"/>
  <c r="R69" i="24"/>
  <c r="Q69" i="24"/>
  <c r="P69" i="24"/>
  <c r="O69" i="24"/>
  <c r="N69" i="24"/>
  <c r="W68" i="24"/>
  <c r="V68" i="24"/>
  <c r="U68" i="24"/>
  <c r="T68" i="24"/>
  <c r="S68" i="24"/>
  <c r="R68" i="24"/>
  <c r="Q68" i="24"/>
  <c r="P68" i="24"/>
  <c r="O68" i="24"/>
  <c r="N68" i="24"/>
  <c r="W67" i="24"/>
  <c r="V67" i="24"/>
  <c r="U67" i="24"/>
  <c r="T67" i="24"/>
  <c r="S67" i="24"/>
  <c r="R67" i="24"/>
  <c r="Q67" i="24"/>
  <c r="P67" i="24"/>
  <c r="O67" i="24"/>
  <c r="N67" i="24"/>
  <c r="W66" i="24"/>
  <c r="V66" i="24"/>
  <c r="U66" i="24"/>
  <c r="T66" i="24"/>
  <c r="S66" i="24"/>
  <c r="R66" i="24"/>
  <c r="Q66" i="24"/>
  <c r="P66" i="24"/>
  <c r="O66" i="24"/>
  <c r="N66" i="24"/>
  <c r="W65" i="24"/>
  <c r="V65" i="24"/>
  <c r="U65" i="24"/>
  <c r="T65" i="24"/>
  <c r="S65" i="24"/>
  <c r="R65" i="24"/>
  <c r="Q65" i="24"/>
  <c r="P65" i="24"/>
  <c r="O65" i="24"/>
  <c r="N65" i="24"/>
  <c r="W64" i="24"/>
  <c r="V64" i="24"/>
  <c r="U64" i="24"/>
  <c r="T64" i="24"/>
  <c r="S64" i="24"/>
  <c r="R64" i="24"/>
  <c r="Q64" i="24"/>
  <c r="P64" i="24"/>
  <c r="O64" i="24"/>
  <c r="N64" i="24"/>
  <c r="W63" i="24"/>
  <c r="V63" i="24"/>
  <c r="U63" i="24"/>
  <c r="T63" i="24"/>
  <c r="S63" i="24"/>
  <c r="R63" i="24"/>
  <c r="Q63" i="24"/>
  <c r="P63" i="24"/>
  <c r="O63" i="24"/>
  <c r="N63" i="24"/>
  <c r="W62" i="24"/>
  <c r="V62" i="24"/>
  <c r="U62" i="24"/>
  <c r="T62" i="24"/>
  <c r="S62" i="24"/>
  <c r="R62" i="24"/>
  <c r="Q62" i="24"/>
  <c r="P62" i="24"/>
  <c r="O62" i="24"/>
  <c r="N62" i="24"/>
  <c r="W61" i="24"/>
  <c r="V61" i="24"/>
  <c r="U61" i="24"/>
  <c r="T61" i="24"/>
  <c r="S61" i="24"/>
  <c r="R61" i="24"/>
  <c r="Q61" i="24"/>
  <c r="P61" i="24"/>
  <c r="O61" i="24"/>
  <c r="N61" i="24"/>
  <c r="W60" i="24"/>
  <c r="V60" i="24"/>
  <c r="U60" i="24"/>
  <c r="T60" i="24"/>
  <c r="S60" i="24"/>
  <c r="R60" i="24"/>
  <c r="Q60" i="24"/>
  <c r="P60" i="24"/>
  <c r="O60" i="24"/>
  <c r="N60" i="24"/>
  <c r="W59" i="24"/>
  <c r="V59" i="24"/>
  <c r="U59" i="24"/>
  <c r="T59" i="24"/>
  <c r="S59" i="24"/>
  <c r="R59" i="24"/>
  <c r="Q59" i="24"/>
  <c r="P59" i="24"/>
  <c r="O59" i="24"/>
  <c r="N59" i="24"/>
  <c r="W58" i="24"/>
  <c r="V58" i="24"/>
  <c r="U58" i="24"/>
  <c r="T58" i="24"/>
  <c r="S58" i="24"/>
  <c r="R58" i="24"/>
  <c r="Q58" i="24"/>
  <c r="P58" i="24"/>
  <c r="O58" i="24"/>
  <c r="N58" i="24"/>
  <c r="W57" i="24"/>
  <c r="V57" i="24"/>
  <c r="U57" i="24"/>
  <c r="T57" i="24"/>
  <c r="S57" i="24"/>
  <c r="R57" i="24"/>
  <c r="Q57" i="24"/>
  <c r="P57" i="24"/>
  <c r="O57" i="24"/>
  <c r="N57" i="24"/>
  <c r="W56" i="24"/>
  <c r="V56" i="24"/>
  <c r="U56" i="24"/>
  <c r="T56" i="24"/>
  <c r="S56" i="24"/>
  <c r="R56" i="24"/>
  <c r="Q56" i="24"/>
  <c r="P56" i="24"/>
  <c r="O56" i="24"/>
  <c r="N56" i="24"/>
  <c r="W55" i="24"/>
  <c r="V55" i="24"/>
  <c r="U55" i="24"/>
  <c r="T55" i="24"/>
  <c r="S55" i="24"/>
  <c r="R55" i="24"/>
  <c r="Q55" i="24"/>
  <c r="P55" i="24"/>
  <c r="O55" i="24"/>
  <c r="N55" i="24"/>
  <c r="W54" i="24"/>
  <c r="V54" i="24"/>
  <c r="U54" i="24"/>
  <c r="T54" i="24"/>
  <c r="S54" i="24"/>
  <c r="R54" i="24"/>
  <c r="Q54" i="24"/>
  <c r="P54" i="24"/>
  <c r="O54" i="24"/>
  <c r="N54" i="24"/>
  <c r="W53" i="24"/>
  <c r="V53" i="24"/>
  <c r="U53" i="24"/>
  <c r="T53" i="24"/>
  <c r="S53" i="24"/>
  <c r="R53" i="24"/>
  <c r="Q53" i="24"/>
  <c r="P53" i="24"/>
  <c r="O53" i="24"/>
  <c r="N53" i="24"/>
  <c r="W52" i="24"/>
  <c r="V52" i="24"/>
  <c r="U52" i="24"/>
  <c r="T52" i="24"/>
  <c r="S52" i="24"/>
  <c r="R52" i="24"/>
  <c r="Q52" i="24"/>
  <c r="P52" i="24"/>
  <c r="O52" i="24"/>
  <c r="N52" i="24"/>
  <c r="W51" i="24"/>
  <c r="V51" i="24"/>
  <c r="U51" i="24"/>
  <c r="T51" i="24"/>
  <c r="S51" i="24"/>
  <c r="R51" i="24"/>
  <c r="Q51" i="24"/>
  <c r="P51" i="24"/>
  <c r="O51" i="24"/>
  <c r="N51" i="24"/>
  <c r="W50" i="24"/>
  <c r="V50" i="24"/>
  <c r="U50" i="24"/>
  <c r="T50" i="24"/>
  <c r="S50" i="24"/>
  <c r="R50" i="24"/>
  <c r="Q50" i="24"/>
  <c r="P50" i="24"/>
  <c r="O50" i="24"/>
  <c r="N50" i="24"/>
  <c r="W49" i="24"/>
  <c r="V49" i="24"/>
  <c r="U49" i="24"/>
  <c r="T49" i="24"/>
  <c r="S49" i="24"/>
  <c r="R49" i="24"/>
  <c r="Q49" i="24"/>
  <c r="P49" i="24"/>
  <c r="O49" i="24"/>
  <c r="N49" i="24"/>
  <c r="W48" i="24"/>
  <c r="V48" i="24"/>
  <c r="U48" i="24"/>
  <c r="T48" i="24"/>
  <c r="S48" i="24"/>
  <c r="R48" i="24"/>
  <c r="Q48" i="24"/>
  <c r="P48" i="24"/>
  <c r="O48" i="24"/>
  <c r="N48" i="24"/>
  <c r="W47" i="24"/>
  <c r="V47" i="24"/>
  <c r="U47" i="24"/>
  <c r="T47" i="24"/>
  <c r="S47" i="24"/>
  <c r="R47" i="24"/>
  <c r="Q47" i="24"/>
  <c r="P47" i="24"/>
  <c r="O47" i="24"/>
  <c r="N47" i="24"/>
  <c r="W46" i="24"/>
  <c r="V46" i="24"/>
  <c r="U46" i="24"/>
  <c r="T46" i="24"/>
  <c r="S46" i="24"/>
  <c r="R46" i="24"/>
  <c r="Q46" i="24"/>
  <c r="P46" i="24"/>
  <c r="O46" i="24"/>
  <c r="N46" i="24"/>
  <c r="W45" i="24"/>
  <c r="V45" i="24"/>
  <c r="U45" i="24"/>
  <c r="T45" i="24"/>
  <c r="S45" i="24"/>
  <c r="R45" i="24"/>
  <c r="Q45" i="24"/>
  <c r="P45" i="24"/>
  <c r="O45" i="24"/>
  <c r="N45" i="24"/>
  <c r="W44" i="24"/>
  <c r="V44" i="24"/>
  <c r="U44" i="24"/>
  <c r="T44" i="24"/>
  <c r="S44" i="24"/>
  <c r="R44" i="24"/>
  <c r="Q44" i="24"/>
  <c r="P44" i="24"/>
  <c r="O44" i="24"/>
  <c r="N44" i="24"/>
  <c r="W43" i="24"/>
  <c r="V43" i="24"/>
  <c r="U43" i="24"/>
  <c r="T43" i="24"/>
  <c r="S43" i="24"/>
  <c r="R43" i="24"/>
  <c r="Q43" i="24"/>
  <c r="P43" i="24"/>
  <c r="O43" i="24"/>
  <c r="N43" i="24"/>
  <c r="W42" i="24"/>
  <c r="V42" i="24"/>
  <c r="U42" i="24"/>
  <c r="T42" i="24"/>
  <c r="S42" i="24"/>
  <c r="R42" i="24"/>
  <c r="Q42" i="24"/>
  <c r="P42" i="24"/>
  <c r="O42" i="24"/>
  <c r="N42" i="24"/>
  <c r="W41" i="24"/>
  <c r="V41" i="24"/>
  <c r="U41" i="24"/>
  <c r="T41" i="24"/>
  <c r="S41" i="24"/>
  <c r="R41" i="24"/>
  <c r="Q41" i="24"/>
  <c r="P41" i="24"/>
  <c r="O41" i="24"/>
  <c r="N41" i="24"/>
  <c r="W40" i="24"/>
  <c r="V40" i="24"/>
  <c r="U40" i="24"/>
  <c r="T40" i="24"/>
  <c r="S40" i="24"/>
  <c r="R40" i="24"/>
  <c r="Q40" i="24"/>
  <c r="P40" i="24"/>
  <c r="O40" i="24"/>
  <c r="N40" i="24"/>
  <c r="W39" i="24"/>
  <c r="V39" i="24"/>
  <c r="U39" i="24"/>
  <c r="T39" i="24"/>
  <c r="S39" i="24"/>
  <c r="R39" i="24"/>
  <c r="Q39" i="24"/>
  <c r="P39" i="24"/>
  <c r="O39" i="24"/>
  <c r="N39" i="24"/>
  <c r="W38" i="24"/>
  <c r="V38" i="24"/>
  <c r="U38" i="24"/>
  <c r="T38" i="24"/>
  <c r="S38" i="24"/>
  <c r="R38" i="24"/>
  <c r="Q38" i="24"/>
  <c r="P38" i="24"/>
  <c r="O38" i="24"/>
  <c r="N38" i="24"/>
  <c r="W37" i="24"/>
  <c r="V37" i="24"/>
  <c r="U37" i="24"/>
  <c r="T37" i="24"/>
  <c r="S37" i="24"/>
  <c r="R37" i="24"/>
  <c r="Q37" i="24"/>
  <c r="P37" i="24"/>
  <c r="O37" i="24"/>
  <c r="N37" i="24"/>
  <c r="W36" i="24"/>
  <c r="V36" i="24"/>
  <c r="U36" i="24"/>
  <c r="T36" i="24"/>
  <c r="S36" i="24"/>
  <c r="R36" i="24"/>
  <c r="Q36" i="24"/>
  <c r="P36" i="24"/>
  <c r="O36" i="24"/>
  <c r="N36" i="24"/>
  <c r="W35" i="24"/>
  <c r="V35" i="24"/>
  <c r="U35" i="24"/>
  <c r="T35" i="24"/>
  <c r="S35" i="24"/>
  <c r="R35" i="24"/>
  <c r="Q35" i="24"/>
  <c r="P35" i="24"/>
  <c r="O35" i="24"/>
  <c r="N35" i="24"/>
  <c r="W34" i="24"/>
  <c r="V34" i="24"/>
  <c r="U34" i="24"/>
  <c r="T34" i="24"/>
  <c r="S34" i="24"/>
  <c r="R34" i="24"/>
  <c r="Q34" i="24"/>
  <c r="P34" i="24"/>
  <c r="O34" i="24"/>
  <c r="N34" i="24"/>
  <c r="W33" i="24"/>
  <c r="V33" i="24"/>
  <c r="U33" i="24"/>
  <c r="T33" i="24"/>
  <c r="S33" i="24"/>
  <c r="R33" i="24"/>
  <c r="Q33" i="24"/>
  <c r="P33" i="24"/>
  <c r="O33" i="24"/>
  <c r="N33" i="24"/>
  <c r="W32" i="24"/>
  <c r="V32" i="24"/>
  <c r="U32" i="24"/>
  <c r="T32" i="24"/>
  <c r="S32" i="24"/>
  <c r="R32" i="24"/>
  <c r="Q32" i="24"/>
  <c r="P32" i="24"/>
  <c r="O32" i="24"/>
  <c r="N32" i="24"/>
  <c r="W31" i="24"/>
  <c r="V31" i="24"/>
  <c r="U31" i="24"/>
  <c r="T31" i="24"/>
  <c r="S31" i="24"/>
  <c r="R31" i="24"/>
  <c r="Q31" i="24"/>
  <c r="P31" i="24"/>
  <c r="O31" i="24"/>
  <c r="N31" i="24"/>
  <c r="W30" i="24"/>
  <c r="V30" i="24"/>
  <c r="U30" i="24"/>
  <c r="T30" i="24"/>
  <c r="S30" i="24"/>
  <c r="R30" i="24"/>
  <c r="Q30" i="24"/>
  <c r="P30" i="24"/>
  <c r="O30" i="24"/>
  <c r="N30" i="24"/>
  <c r="W29" i="24"/>
  <c r="V29" i="24"/>
  <c r="U29" i="24"/>
  <c r="T29" i="24"/>
  <c r="S29" i="24"/>
  <c r="R29" i="24"/>
  <c r="Q29" i="24"/>
  <c r="P29" i="24"/>
  <c r="O29" i="24"/>
  <c r="N29" i="24"/>
  <c r="W28" i="24"/>
  <c r="V28" i="24"/>
  <c r="U28" i="24"/>
  <c r="T28" i="24"/>
  <c r="S28" i="24"/>
  <c r="R28" i="24"/>
  <c r="Q28" i="24"/>
  <c r="P28" i="24"/>
  <c r="O28" i="24"/>
  <c r="N28" i="24"/>
  <c r="W27" i="24"/>
  <c r="V27" i="24"/>
  <c r="U27" i="24"/>
  <c r="T27" i="24"/>
  <c r="S27" i="24"/>
  <c r="R27" i="24"/>
  <c r="Q27" i="24"/>
  <c r="P27" i="24"/>
  <c r="O27" i="24"/>
  <c r="N27" i="24"/>
  <c r="W26" i="24"/>
  <c r="V26" i="24"/>
  <c r="U26" i="24"/>
  <c r="T26" i="24"/>
  <c r="S26" i="24"/>
  <c r="R26" i="24"/>
  <c r="Q26" i="24"/>
  <c r="P26" i="24"/>
  <c r="O26" i="24"/>
  <c r="N26" i="24"/>
  <c r="W25" i="24"/>
  <c r="V25" i="24"/>
  <c r="U25" i="24"/>
  <c r="T25" i="24"/>
  <c r="S25" i="24"/>
  <c r="R25" i="24"/>
  <c r="Q25" i="24"/>
  <c r="P25" i="24"/>
  <c r="O25" i="24"/>
  <c r="N25" i="24"/>
  <c r="W24" i="24"/>
  <c r="V24" i="24"/>
  <c r="U24" i="24"/>
  <c r="T24" i="24"/>
  <c r="S24" i="24"/>
  <c r="R24" i="24"/>
  <c r="Q24" i="24"/>
  <c r="P24" i="24"/>
  <c r="O24" i="24"/>
  <c r="N24" i="24"/>
  <c r="W23" i="24"/>
  <c r="V23" i="24"/>
  <c r="U23" i="24"/>
  <c r="T23" i="24"/>
  <c r="S23" i="24"/>
  <c r="R23" i="24"/>
  <c r="Q23" i="24"/>
  <c r="P23" i="24"/>
  <c r="O23" i="24"/>
  <c r="N23" i="24"/>
  <c r="W22" i="24"/>
  <c r="V22" i="24"/>
  <c r="U22" i="24"/>
  <c r="T22" i="24"/>
  <c r="S22" i="24"/>
  <c r="R22" i="24"/>
  <c r="Q22" i="24"/>
  <c r="P22" i="24"/>
  <c r="O22" i="24"/>
  <c r="N22" i="24"/>
  <c r="W21" i="24"/>
  <c r="V21" i="24"/>
  <c r="U21" i="24"/>
  <c r="T21" i="24"/>
  <c r="S21" i="24"/>
  <c r="R21" i="24"/>
  <c r="Q21" i="24"/>
  <c r="P21" i="24"/>
  <c r="O21" i="24"/>
  <c r="N21" i="24"/>
  <c r="W20" i="24"/>
  <c r="V20" i="24"/>
  <c r="U20" i="24"/>
  <c r="T20" i="24"/>
  <c r="S20" i="24"/>
  <c r="R20" i="24"/>
  <c r="Q20" i="24"/>
  <c r="P20" i="24"/>
  <c r="O20" i="24"/>
  <c r="N20" i="24"/>
  <c r="W19" i="24"/>
  <c r="V19" i="24"/>
  <c r="U19" i="24"/>
  <c r="T19" i="24"/>
  <c r="S19" i="24"/>
  <c r="R19" i="24"/>
  <c r="Q19" i="24"/>
  <c r="P19" i="24"/>
  <c r="O19" i="24"/>
  <c r="N19" i="24"/>
  <c r="W18" i="24"/>
  <c r="V18" i="24"/>
  <c r="U18" i="24"/>
  <c r="T18" i="24"/>
  <c r="S18" i="24"/>
  <c r="R18" i="24"/>
  <c r="Q18" i="24"/>
  <c r="P18" i="24"/>
  <c r="O18" i="24"/>
  <c r="N18" i="24"/>
  <c r="W17" i="24"/>
  <c r="V17" i="24"/>
  <c r="U17" i="24"/>
  <c r="T17" i="24"/>
  <c r="S17" i="24"/>
  <c r="R17" i="24"/>
  <c r="Q17" i="24"/>
  <c r="P17" i="24"/>
  <c r="O17" i="24"/>
  <c r="N17" i="24"/>
  <c r="W16" i="24"/>
  <c r="V16" i="24"/>
  <c r="U16" i="24"/>
  <c r="T16" i="24"/>
  <c r="S16" i="24"/>
  <c r="R16" i="24"/>
  <c r="Q16" i="24"/>
  <c r="P16" i="24"/>
  <c r="O16" i="24"/>
  <c r="N16" i="24"/>
  <c r="W15" i="24"/>
  <c r="V15" i="24"/>
  <c r="U15" i="24"/>
  <c r="T15" i="24"/>
  <c r="S15" i="24"/>
  <c r="R15" i="24"/>
  <c r="Q15" i="24"/>
  <c r="P15" i="24"/>
  <c r="O15" i="24"/>
  <c r="N15" i="24"/>
  <c r="W14" i="24"/>
  <c r="V14" i="24"/>
  <c r="U14" i="24"/>
  <c r="T14" i="24"/>
  <c r="S14" i="24"/>
  <c r="R14" i="24"/>
  <c r="Q14" i="24"/>
  <c r="P14" i="24"/>
  <c r="O14" i="24"/>
  <c r="N14" i="24"/>
  <c r="W13" i="24"/>
  <c r="V13" i="24"/>
  <c r="U13" i="24"/>
  <c r="T13" i="24"/>
  <c r="S13" i="24"/>
  <c r="R13" i="24"/>
  <c r="Q13" i="24"/>
  <c r="P13" i="24"/>
  <c r="O13" i="24"/>
  <c r="N13" i="24"/>
  <c r="W12" i="24"/>
  <c r="V12" i="24"/>
  <c r="U12" i="24"/>
  <c r="T12" i="24"/>
  <c r="S12" i="24"/>
  <c r="R12" i="24"/>
  <c r="Q12" i="24"/>
  <c r="P12" i="24"/>
  <c r="O12" i="24"/>
  <c r="N12" i="24"/>
  <c r="W11" i="24"/>
  <c r="V11" i="24"/>
  <c r="U11" i="24"/>
  <c r="T11" i="24"/>
  <c r="S11" i="24"/>
  <c r="R11" i="24"/>
  <c r="Q11" i="24"/>
  <c r="P11" i="24"/>
  <c r="O11" i="24"/>
  <c r="N11" i="24"/>
  <c r="W10" i="24"/>
  <c r="V10" i="24"/>
  <c r="U10" i="24"/>
  <c r="T10" i="24"/>
  <c r="S10" i="24"/>
  <c r="R10" i="24"/>
  <c r="Q10" i="24"/>
  <c r="P10" i="24"/>
  <c r="O10" i="24"/>
  <c r="N10" i="24"/>
  <c r="W9" i="24"/>
  <c r="V9" i="24"/>
  <c r="U9" i="24"/>
  <c r="T9" i="24"/>
  <c r="S9" i="24"/>
  <c r="R9" i="24"/>
  <c r="Q9" i="24"/>
  <c r="P9" i="24"/>
  <c r="O9" i="24"/>
  <c r="N9" i="24"/>
  <c r="W8" i="24"/>
  <c r="V8" i="24"/>
  <c r="U8" i="24"/>
  <c r="T8" i="24"/>
  <c r="S8" i="24"/>
  <c r="R8" i="24"/>
  <c r="Q8" i="24"/>
  <c r="P8" i="24"/>
  <c r="O8" i="24"/>
  <c r="N8" i="24"/>
  <c r="W7" i="24"/>
  <c r="V7" i="24"/>
  <c r="U7" i="24"/>
  <c r="T7" i="24"/>
  <c r="S7" i="24"/>
  <c r="R7" i="24"/>
  <c r="Q7" i="24"/>
  <c r="P7" i="24"/>
  <c r="O7" i="24"/>
  <c r="N7" i="24"/>
  <c r="W6" i="24"/>
  <c r="V6" i="24"/>
  <c r="U6" i="24"/>
  <c r="T6" i="24"/>
  <c r="S6" i="24"/>
  <c r="R6" i="24"/>
  <c r="Q6" i="24"/>
  <c r="P6" i="24"/>
  <c r="O6" i="24"/>
  <c r="N6" i="24"/>
  <c r="W5" i="24"/>
  <c r="V5" i="24"/>
  <c r="U5" i="24"/>
  <c r="T5" i="24"/>
  <c r="S5" i="24"/>
  <c r="R5" i="24"/>
  <c r="Q5" i="24"/>
  <c r="P5" i="24"/>
  <c r="O5" i="24"/>
  <c r="N5" i="24"/>
  <c r="W4" i="24"/>
  <c r="V4" i="24"/>
  <c r="U4" i="24"/>
  <c r="T4" i="24"/>
  <c r="S4" i="24"/>
  <c r="R4" i="24"/>
  <c r="Q4" i="24"/>
  <c r="P4" i="24"/>
  <c r="O4" i="24"/>
  <c r="N4" i="24"/>
  <c r="W3" i="24"/>
  <c r="V3" i="24"/>
  <c r="U3" i="24"/>
  <c r="T3" i="24"/>
  <c r="S3" i="24"/>
  <c r="R3" i="24"/>
  <c r="Q3" i="24"/>
  <c r="P3" i="24"/>
  <c r="O3" i="24"/>
  <c r="N3" i="24"/>
  <c r="W2" i="24"/>
  <c r="V2" i="24"/>
  <c r="U2" i="24"/>
  <c r="T2" i="24"/>
  <c r="S2" i="24"/>
  <c r="R2" i="24"/>
  <c r="Q2" i="24"/>
  <c r="P2" i="24"/>
  <c r="O2" i="24"/>
  <c r="N2" i="24"/>
  <c r="F33" i="19" l="1"/>
  <c r="F38" i="1" l="1"/>
  <c r="F37" i="1"/>
  <c r="F36" i="1"/>
  <c r="F80" i="17" l="1"/>
  <c r="A10" i="6"/>
  <c r="AB23" i="6"/>
  <c r="W6" i="6"/>
  <c r="E6" i="6"/>
  <c r="W5" i="6"/>
  <c r="E5" i="6"/>
  <c r="W16" i="6"/>
  <c r="W17" i="6"/>
  <c r="W18" i="6"/>
  <c r="W19" i="6"/>
  <c r="E10" i="6"/>
  <c r="AF23" i="6"/>
  <c r="AG3" i="6"/>
  <c r="V2" i="17"/>
  <c r="B8" i="15" s="1"/>
  <c r="C37" i="19" l="1"/>
  <c r="C75" i="22"/>
  <c r="D14" i="20"/>
  <c r="F37" i="18"/>
  <c r="F7" i="1"/>
  <c r="D19" i="20"/>
  <c r="D14" i="21"/>
  <c r="C37" i="22"/>
  <c r="D27" i="21"/>
  <c r="J22" i="6"/>
  <c r="H19" i="1" l="1"/>
  <c r="G19" i="13"/>
  <c r="J61" i="17" l="1"/>
  <c r="Q17" i="13" l="1"/>
  <c r="L18" i="13"/>
  <c r="L17" i="13"/>
  <c r="G18" i="13"/>
  <c r="G17" i="13"/>
  <c r="Q19" i="13"/>
  <c r="L19" i="13"/>
  <c r="G20" i="13"/>
  <c r="S334" i="7" l="1"/>
  <c r="S329" i="7"/>
  <c r="S324" i="7"/>
  <c r="S319" i="7"/>
  <c r="S314" i="7"/>
  <c r="S309" i="7"/>
  <c r="S296" i="7"/>
  <c r="S291" i="7"/>
  <c r="S286" i="7"/>
  <c r="S281" i="7"/>
  <c r="S276" i="7"/>
  <c r="S271" i="7"/>
  <c r="S258" i="7"/>
  <c r="S253" i="7"/>
  <c r="S248" i="7"/>
  <c r="S243" i="7"/>
  <c r="S238" i="7"/>
  <c r="S233" i="7"/>
  <c r="S220" i="7"/>
  <c r="S215" i="7"/>
  <c r="S210" i="7"/>
  <c r="S205" i="7"/>
  <c r="S200" i="7"/>
  <c r="S195" i="7"/>
  <c r="S182" i="7"/>
  <c r="S177" i="7"/>
  <c r="S172" i="7"/>
  <c r="S167" i="7"/>
  <c r="S162" i="7"/>
  <c r="S157" i="7"/>
  <c r="S144" i="7"/>
  <c r="S139" i="7"/>
  <c r="S134" i="7"/>
  <c r="S129" i="7"/>
  <c r="S124" i="7"/>
  <c r="S119" i="7"/>
  <c r="S106" i="7"/>
  <c r="S101" i="7"/>
  <c r="S96" i="7"/>
  <c r="S91" i="7"/>
  <c r="S86" i="7"/>
  <c r="S81" i="7"/>
  <c r="S68" i="7"/>
  <c r="S63" i="7"/>
  <c r="S58" i="7"/>
  <c r="S53" i="7"/>
  <c r="S48" i="7"/>
  <c r="S43" i="7"/>
  <c r="S10" i="7"/>
  <c r="S30" i="7"/>
  <c r="S25" i="7"/>
  <c r="S20" i="7"/>
  <c r="S15" i="7"/>
  <c r="S5" i="7"/>
  <c r="S2" i="17" l="1"/>
  <c r="S5" i="17" s="1"/>
  <c r="S6" i="17" l="1"/>
  <c r="S7" i="17"/>
  <c r="T2" i="17" l="1"/>
  <c r="H6" i="21" l="1"/>
  <c r="B32" i="18"/>
  <c r="A33" i="22"/>
  <c r="I3" i="22"/>
  <c r="G6" i="20"/>
  <c r="O23" i="13"/>
  <c r="J4" i="13"/>
  <c r="M23" i="13"/>
  <c r="H17" i="1"/>
  <c r="M15" i="13"/>
  <c r="M14" i="13"/>
  <c r="D15" i="13"/>
  <c r="D14" i="13"/>
  <c r="M11" i="13"/>
  <c r="D9" i="13"/>
  <c r="D8" i="13"/>
  <c r="D7" i="13"/>
  <c r="D5" i="13"/>
  <c r="F5" i="1"/>
  <c r="G2" i="1"/>
  <c r="B5" i="15" l="1"/>
  <c r="P41" i="1"/>
  <c r="N41" i="1"/>
  <c r="L41" i="1"/>
  <c r="J41" i="1"/>
  <c r="H41" i="1"/>
  <c r="H40" i="1"/>
  <c r="F40" i="1"/>
  <c r="F14" i="1"/>
  <c r="F15" i="1"/>
  <c r="F31" i="1"/>
  <c r="F32" i="1"/>
  <c r="F29" i="1"/>
  <c r="F12" i="1"/>
  <c r="F35" i="1"/>
  <c r="H20" i="1"/>
  <c r="P19" i="1"/>
  <c r="L19" i="1"/>
  <c r="L18" i="1"/>
  <c r="H18" i="1"/>
  <c r="P17" i="1"/>
  <c r="L17" i="1"/>
  <c r="I12" i="1"/>
  <c r="F9" i="1"/>
  <c r="F6" i="1"/>
  <c r="P2" i="1"/>
  <c r="N22" i="6"/>
  <c r="N23" i="6" s="1"/>
  <c r="J23" i="6"/>
  <c r="E13" i="6"/>
  <c r="E14" i="6"/>
  <c r="E15" i="6"/>
  <c r="E16" i="6"/>
  <c r="E17" i="6"/>
  <c r="E18" i="6"/>
  <c r="E19" i="6"/>
  <c r="E11" i="6"/>
  <c r="E12" i="6"/>
  <c r="A14" i="6"/>
  <c r="A15" i="6"/>
  <c r="A16" i="6"/>
  <c r="A17" i="6"/>
  <c r="A18" i="6"/>
  <c r="A19" i="6"/>
  <c r="A11" i="6"/>
  <c r="A12" i="6"/>
  <c r="A13" i="6"/>
  <c r="O3" i="6"/>
  <c r="L333" i="7"/>
  <c r="L328" i="7"/>
  <c r="L323" i="7"/>
  <c r="L318" i="7"/>
  <c r="L313" i="7"/>
  <c r="L308" i="7"/>
  <c r="L295" i="7"/>
  <c r="L290" i="7"/>
  <c r="L285" i="7"/>
  <c r="L280" i="7"/>
  <c r="L275" i="7"/>
  <c r="L270" i="7"/>
  <c r="L257" i="7"/>
  <c r="L252" i="7"/>
  <c r="L247" i="7"/>
  <c r="L242" i="7"/>
  <c r="L237" i="7"/>
  <c r="L232" i="7"/>
  <c r="L219" i="7"/>
  <c r="L214" i="7"/>
  <c r="L209" i="7"/>
  <c r="L204" i="7"/>
  <c r="L199" i="7"/>
  <c r="L194" i="7"/>
  <c r="L181" i="7"/>
  <c r="L176" i="7"/>
  <c r="L171" i="7"/>
  <c r="L166" i="7"/>
  <c r="L161" i="7"/>
  <c r="L156" i="7"/>
  <c r="L143" i="7"/>
  <c r="L138" i="7"/>
  <c r="L133" i="7"/>
  <c r="L128" i="7"/>
  <c r="L123" i="7"/>
  <c r="L118" i="7"/>
  <c r="L105" i="7"/>
  <c r="L100" i="7"/>
  <c r="L95" i="7"/>
  <c r="L90" i="7"/>
  <c r="L85" i="7"/>
  <c r="L80" i="7"/>
  <c r="L67" i="7"/>
  <c r="L62" i="7"/>
  <c r="L57" i="7"/>
  <c r="L52" i="7"/>
  <c r="L47" i="7"/>
  <c r="L42" i="7"/>
  <c r="L29" i="7"/>
  <c r="L24" i="7"/>
  <c r="L19" i="7"/>
  <c r="L14" i="7"/>
  <c r="L9" i="7"/>
  <c r="L4" i="7"/>
  <c r="F40" i="18" l="1"/>
  <c r="F35" i="18"/>
  <c r="F34" i="18"/>
  <c r="F13" i="18"/>
  <c r="F12" i="18"/>
  <c r="F11" i="18"/>
  <c r="F10" i="18"/>
  <c r="F9" i="18"/>
  <c r="F8" i="18"/>
  <c r="D29" i="21"/>
  <c r="D28" i="21"/>
  <c r="D26" i="21"/>
  <c r="D25" i="21"/>
  <c r="D15" i="21"/>
  <c r="D13" i="21"/>
  <c r="D12" i="21"/>
  <c r="D21" i="20"/>
  <c r="D20" i="20"/>
  <c r="D18" i="20"/>
  <c r="D17" i="20"/>
  <c r="D15" i="20"/>
  <c r="D13" i="20"/>
  <c r="D12" i="20"/>
  <c r="C76" i="22"/>
  <c r="C74" i="22"/>
  <c r="C73" i="22"/>
  <c r="B42" i="22"/>
  <c r="I41" i="22"/>
  <c r="C38" i="22"/>
  <c r="C36" i="22"/>
  <c r="C35" i="22"/>
  <c r="A71" i="22"/>
  <c r="B4" i="22"/>
  <c r="C38" i="19"/>
  <c r="C36" i="19"/>
  <c r="C35" i="19"/>
  <c r="G73" i="1"/>
  <c r="H68" i="13" s="1"/>
  <c r="N72" i="1"/>
  <c r="M72" i="1"/>
  <c r="L72" i="1"/>
  <c r="K72" i="1"/>
  <c r="J72" i="1"/>
  <c r="I72" i="1"/>
  <c r="H72" i="1"/>
  <c r="G72" i="1"/>
  <c r="F72" i="1"/>
  <c r="B72" i="1"/>
  <c r="C72" i="1" s="1"/>
  <c r="G71" i="1"/>
  <c r="H66" i="13" s="1"/>
  <c r="N70" i="1"/>
  <c r="M70" i="1"/>
  <c r="L70" i="1"/>
  <c r="K70" i="1"/>
  <c r="J70" i="1"/>
  <c r="I70" i="1"/>
  <c r="H70" i="1"/>
  <c r="G70" i="1"/>
  <c r="F70" i="1"/>
  <c r="B70" i="1"/>
  <c r="C70" i="1" s="1"/>
  <c r="G69" i="1"/>
  <c r="H64" i="13" s="1"/>
  <c r="N68" i="1"/>
  <c r="M68" i="1"/>
  <c r="L68" i="1"/>
  <c r="K68" i="1"/>
  <c r="J68" i="1"/>
  <c r="I68" i="1"/>
  <c r="H68" i="1"/>
  <c r="G68" i="1"/>
  <c r="F68" i="1"/>
  <c r="B68" i="1"/>
  <c r="C68" i="1" s="1"/>
  <c r="G67" i="1"/>
  <c r="H62" i="13" s="1"/>
  <c r="N66" i="1"/>
  <c r="M66" i="1"/>
  <c r="L66" i="1"/>
  <c r="K66" i="1"/>
  <c r="J66" i="1"/>
  <c r="I66" i="1"/>
  <c r="H66" i="1"/>
  <c r="G66" i="1"/>
  <c r="F66" i="1"/>
  <c r="B66" i="1"/>
  <c r="C66" i="1" s="1"/>
  <c r="G65" i="1"/>
  <c r="H60" i="13" s="1"/>
  <c r="N64" i="1"/>
  <c r="M64" i="1"/>
  <c r="L64" i="1"/>
  <c r="K64" i="1"/>
  <c r="J64" i="1"/>
  <c r="I64" i="1"/>
  <c r="H64" i="1"/>
  <c r="G64" i="1"/>
  <c r="F64" i="1"/>
  <c r="B64" i="1"/>
  <c r="C64" i="1" s="1"/>
  <c r="G57" i="1"/>
  <c r="H50" i="13" s="1"/>
  <c r="N56" i="1"/>
  <c r="M56" i="1"/>
  <c r="L56" i="1"/>
  <c r="K56" i="1"/>
  <c r="J56" i="1"/>
  <c r="I56" i="1"/>
  <c r="H56" i="1"/>
  <c r="G56" i="1"/>
  <c r="F56" i="1"/>
  <c r="B56" i="1"/>
  <c r="C56" i="1" s="1"/>
  <c r="G55" i="1"/>
  <c r="H48" i="13" s="1"/>
  <c r="N54" i="1"/>
  <c r="M54" i="1"/>
  <c r="L54" i="1"/>
  <c r="K54" i="1"/>
  <c r="J54" i="1"/>
  <c r="I54" i="1"/>
  <c r="H54" i="1"/>
  <c r="G54" i="1"/>
  <c r="F54" i="1"/>
  <c r="B54" i="1"/>
  <c r="C54" i="1" s="1"/>
  <c r="G53" i="1"/>
  <c r="H46" i="13" s="1"/>
  <c r="N52" i="1"/>
  <c r="M52" i="1"/>
  <c r="L52" i="1"/>
  <c r="K52" i="1"/>
  <c r="J52" i="1"/>
  <c r="I52" i="1"/>
  <c r="H52" i="1"/>
  <c r="G52" i="1"/>
  <c r="F52" i="1"/>
  <c r="B52" i="1"/>
  <c r="C52" i="1" s="1"/>
  <c r="G51" i="1"/>
  <c r="H44" i="13" s="1"/>
  <c r="N50" i="1"/>
  <c r="M50" i="1"/>
  <c r="L50" i="1"/>
  <c r="K50" i="1"/>
  <c r="J50" i="1"/>
  <c r="I50" i="1"/>
  <c r="H50" i="1"/>
  <c r="G50" i="1"/>
  <c r="F50" i="1"/>
  <c r="B50" i="1"/>
  <c r="C50" i="1" s="1"/>
  <c r="G49" i="1"/>
  <c r="H42" i="13" s="1"/>
  <c r="N48" i="1"/>
  <c r="M48" i="1"/>
  <c r="L48" i="1"/>
  <c r="K48" i="1"/>
  <c r="J48" i="1"/>
  <c r="I48" i="1"/>
  <c r="H48" i="1"/>
  <c r="G48" i="1"/>
  <c r="F48" i="1"/>
  <c r="B48" i="1"/>
  <c r="C48" i="1" s="1"/>
  <c r="F33" i="1"/>
  <c r="I30" i="1"/>
  <c r="I29" i="1"/>
  <c r="F28" i="1"/>
  <c r="F27" i="1"/>
  <c r="F25" i="1"/>
  <c r="F24" i="1"/>
  <c r="L21" i="1"/>
  <c r="F21" i="1"/>
  <c r="F16" i="1"/>
  <c r="I13" i="1"/>
  <c r="F10" i="1"/>
  <c r="P3" i="1"/>
  <c r="O67" i="13"/>
  <c r="N67" i="13"/>
  <c r="M67" i="13"/>
  <c r="L67" i="13"/>
  <c r="K67" i="13"/>
  <c r="J67" i="13"/>
  <c r="I67" i="13"/>
  <c r="H67" i="13"/>
  <c r="G67" i="13"/>
  <c r="B67" i="13"/>
  <c r="C67" i="13" s="1"/>
  <c r="O65" i="13"/>
  <c r="N65" i="13"/>
  <c r="M65" i="13"/>
  <c r="L65" i="13"/>
  <c r="K65" i="13"/>
  <c r="J65" i="13"/>
  <c r="I65" i="13"/>
  <c r="H65" i="13"/>
  <c r="G65" i="13"/>
  <c r="B65" i="13"/>
  <c r="C65" i="13" s="1"/>
  <c r="O63" i="13"/>
  <c r="N63" i="13"/>
  <c r="M63" i="13"/>
  <c r="L63" i="13"/>
  <c r="K63" i="13"/>
  <c r="J63" i="13"/>
  <c r="I63" i="13"/>
  <c r="H63" i="13"/>
  <c r="G63" i="13"/>
  <c r="B63" i="13"/>
  <c r="C63" i="13" s="1"/>
  <c r="O61" i="13"/>
  <c r="N61" i="13"/>
  <c r="M61" i="13"/>
  <c r="L61" i="13"/>
  <c r="K61" i="13"/>
  <c r="J61" i="13"/>
  <c r="I61" i="13"/>
  <c r="H61" i="13"/>
  <c r="G61" i="13"/>
  <c r="B61" i="13"/>
  <c r="C61" i="13" s="1"/>
  <c r="O59" i="13"/>
  <c r="N59" i="13"/>
  <c r="M59" i="13"/>
  <c r="L59" i="13"/>
  <c r="K59" i="13"/>
  <c r="J59" i="13"/>
  <c r="I59" i="13"/>
  <c r="H59" i="13"/>
  <c r="G59" i="13"/>
  <c r="B59" i="13"/>
  <c r="C59" i="13" s="1"/>
  <c r="O49" i="13"/>
  <c r="N49" i="13"/>
  <c r="M49" i="13"/>
  <c r="L49" i="13"/>
  <c r="K49" i="13"/>
  <c r="J49" i="13"/>
  <c r="I49" i="13"/>
  <c r="H49" i="13"/>
  <c r="G49" i="13"/>
  <c r="B49" i="13"/>
  <c r="C49" i="13" s="1"/>
  <c r="O47" i="13"/>
  <c r="N47" i="13"/>
  <c r="M47" i="13"/>
  <c r="L47" i="13"/>
  <c r="K47" i="13"/>
  <c r="J47" i="13"/>
  <c r="I47" i="13"/>
  <c r="H47" i="13"/>
  <c r="G47" i="13"/>
  <c r="B47" i="13"/>
  <c r="C47" i="13" s="1"/>
  <c r="O45" i="13"/>
  <c r="N45" i="13"/>
  <c r="M45" i="13"/>
  <c r="L45" i="13"/>
  <c r="K45" i="13"/>
  <c r="J45" i="13"/>
  <c r="I45" i="13"/>
  <c r="H45" i="13"/>
  <c r="G45" i="13"/>
  <c r="B45" i="13"/>
  <c r="C45" i="13" s="1"/>
  <c r="O43" i="13"/>
  <c r="N43" i="13"/>
  <c r="M43" i="13"/>
  <c r="L43" i="13"/>
  <c r="K43" i="13"/>
  <c r="J43" i="13"/>
  <c r="I43" i="13"/>
  <c r="H43" i="13"/>
  <c r="G43" i="13"/>
  <c r="B43" i="13"/>
  <c r="C43" i="13" s="1"/>
  <c r="O41" i="13"/>
  <c r="N41" i="13"/>
  <c r="M41" i="13"/>
  <c r="L41" i="13"/>
  <c r="K41" i="13"/>
  <c r="J41" i="13"/>
  <c r="I41" i="13"/>
  <c r="H41" i="13"/>
  <c r="G41" i="13"/>
  <c r="B41" i="13"/>
  <c r="C41" i="13" s="1"/>
  <c r="R37" i="13"/>
  <c r="Q37" i="13"/>
  <c r="P37" i="13"/>
  <c r="L37" i="13"/>
  <c r="K37" i="13"/>
  <c r="J37" i="13"/>
  <c r="F37" i="13"/>
  <c r="E37" i="13"/>
  <c r="D37" i="13"/>
  <c r="R36" i="13"/>
  <c r="Q36" i="13"/>
  <c r="P36" i="13"/>
  <c r="L36" i="13"/>
  <c r="K36" i="13"/>
  <c r="J36" i="13"/>
  <c r="F36" i="13"/>
  <c r="E36" i="13"/>
  <c r="D36" i="13"/>
  <c r="R35" i="13"/>
  <c r="Q35" i="13"/>
  <c r="P35" i="13"/>
  <c r="L35" i="13"/>
  <c r="K35" i="13"/>
  <c r="J35" i="13"/>
  <c r="F35" i="13"/>
  <c r="E35" i="13"/>
  <c r="D35" i="13"/>
  <c r="R34" i="13"/>
  <c r="Q34" i="13"/>
  <c r="P34" i="13"/>
  <c r="L34" i="13"/>
  <c r="K34" i="13"/>
  <c r="J34" i="13"/>
  <c r="F34" i="13"/>
  <c r="E34" i="13"/>
  <c r="D34" i="13"/>
  <c r="R33" i="13"/>
  <c r="Q33" i="13"/>
  <c r="P33" i="13"/>
  <c r="L33" i="13"/>
  <c r="K33" i="13"/>
  <c r="J33" i="13"/>
  <c r="F33" i="13"/>
  <c r="E33" i="13"/>
  <c r="D33" i="13"/>
  <c r="R32" i="13"/>
  <c r="Q32" i="13"/>
  <c r="P32" i="13"/>
  <c r="L32" i="13"/>
  <c r="K32" i="13"/>
  <c r="J32" i="13"/>
  <c r="F32" i="13"/>
  <c r="E32" i="13"/>
  <c r="D32" i="13"/>
  <c r="R31" i="13"/>
  <c r="Q31" i="13"/>
  <c r="P31" i="13"/>
  <c r="L31" i="13"/>
  <c r="K31" i="13"/>
  <c r="J31" i="13"/>
  <c r="F31" i="13"/>
  <c r="E31" i="13"/>
  <c r="D31" i="13"/>
  <c r="R30" i="13"/>
  <c r="Q30" i="13"/>
  <c r="P30" i="13"/>
  <c r="L30" i="13"/>
  <c r="K30" i="13"/>
  <c r="J30" i="13"/>
  <c r="F30" i="13"/>
  <c r="E30" i="13"/>
  <c r="D30" i="13"/>
  <c r="R29" i="13"/>
  <c r="Q29" i="13"/>
  <c r="P29" i="13"/>
  <c r="L29" i="13"/>
  <c r="K29" i="13"/>
  <c r="J29" i="13"/>
  <c r="F29" i="13"/>
  <c r="E29" i="13"/>
  <c r="D29" i="13"/>
  <c r="R28" i="13"/>
  <c r="Q28" i="13"/>
  <c r="P28" i="13"/>
  <c r="L28" i="13"/>
  <c r="K28" i="13"/>
  <c r="J28" i="13"/>
  <c r="F28" i="13"/>
  <c r="E28" i="13"/>
  <c r="D28" i="13"/>
  <c r="P25" i="13"/>
  <c r="J25" i="13"/>
  <c r="D25" i="13"/>
  <c r="J22" i="13"/>
  <c r="D22" i="13"/>
  <c r="J21" i="13"/>
  <c r="D21" i="13"/>
  <c r="M16" i="13"/>
  <c r="D16" i="13"/>
  <c r="M12" i="13"/>
  <c r="D12" i="13"/>
  <c r="D11" i="13"/>
  <c r="M10" i="13"/>
  <c r="D10" i="13"/>
  <c r="M9" i="13"/>
  <c r="M8" i="13"/>
  <c r="M7" i="13"/>
  <c r="F19" i="6"/>
  <c r="F18" i="6"/>
  <c r="F17" i="6"/>
  <c r="F16" i="6"/>
  <c r="F14" i="6"/>
  <c r="F13" i="6"/>
  <c r="F12" i="6"/>
  <c r="F11" i="6"/>
  <c r="F10" i="6"/>
  <c r="F77" i="17"/>
  <c r="F76" i="17"/>
  <c r="F75" i="17"/>
  <c r="J72" i="17"/>
  <c r="J71" i="17"/>
  <c r="W15" i="6" l="1"/>
  <c r="F15" i="6"/>
</calcChain>
</file>

<file path=xl/sharedStrings.xml><?xml version="1.0" encoding="utf-8"?>
<sst xmlns="http://schemas.openxmlformats.org/spreadsheetml/2006/main" count="3272" uniqueCount="1574">
  <si>
    <t>事業体区分</t>
    <rPh sb="0" eb="2">
      <t>ジギョウ</t>
    </rPh>
    <rPh sb="2" eb="3">
      <t>タイ</t>
    </rPh>
    <rPh sb="3" eb="5">
      <t>クブン</t>
    </rPh>
    <phoneticPr fontId="2"/>
  </si>
  <si>
    <t>商号又は名称</t>
    <rPh sb="0" eb="2">
      <t>ショウゴウ</t>
    </rPh>
    <rPh sb="2" eb="3">
      <t>マタ</t>
    </rPh>
    <rPh sb="4" eb="6">
      <t>メイショウ</t>
    </rPh>
    <phoneticPr fontId="2"/>
  </si>
  <si>
    <t>主たる事業所電話番号</t>
    <rPh sb="0" eb="1">
      <t>シュ</t>
    </rPh>
    <rPh sb="3" eb="6">
      <t>ジギョウショ</t>
    </rPh>
    <rPh sb="6" eb="8">
      <t>デンワ</t>
    </rPh>
    <rPh sb="8" eb="10">
      <t>バンゴウ</t>
    </rPh>
    <phoneticPr fontId="2"/>
  </si>
  <si>
    <t>主たる事業所FAX番号</t>
    <rPh sb="0" eb="1">
      <t>シュ</t>
    </rPh>
    <rPh sb="3" eb="6">
      <t>ジギョウショ</t>
    </rPh>
    <rPh sb="9" eb="11">
      <t>バンゴウ</t>
    </rPh>
    <phoneticPr fontId="2"/>
  </si>
  <si>
    <t>制度加入状況</t>
    <rPh sb="0" eb="2">
      <t>セイド</t>
    </rPh>
    <rPh sb="2" eb="4">
      <t>カニュウ</t>
    </rPh>
    <rPh sb="4" eb="6">
      <t>ジョウキョウ</t>
    </rPh>
    <phoneticPr fontId="2"/>
  </si>
  <si>
    <t>営業年数</t>
    <rPh sb="0" eb="2">
      <t>エイギョウ</t>
    </rPh>
    <rPh sb="2" eb="4">
      <t>ネンスウ</t>
    </rPh>
    <phoneticPr fontId="2"/>
  </si>
  <si>
    <t>取得の有無</t>
    <rPh sb="0" eb="2">
      <t>シュトク</t>
    </rPh>
    <rPh sb="3" eb="5">
      <t>ウム</t>
    </rPh>
    <phoneticPr fontId="2"/>
  </si>
  <si>
    <t>年</t>
    <rPh sb="0" eb="1">
      <t>ネン</t>
    </rPh>
    <phoneticPr fontId="2"/>
  </si>
  <si>
    <t>千円</t>
    <rPh sb="0" eb="2">
      <t>センエン</t>
    </rPh>
    <phoneticPr fontId="2"/>
  </si>
  <si>
    <t>人</t>
    <rPh sb="0" eb="1">
      <t>ヒト</t>
    </rPh>
    <phoneticPr fontId="2"/>
  </si>
  <si>
    <t>▼申請者情報</t>
    <rPh sb="1" eb="3">
      <t>シンセイ</t>
    </rPh>
    <rPh sb="3" eb="4">
      <t>シャ</t>
    </rPh>
    <rPh sb="4" eb="6">
      <t>ジョウホウ</t>
    </rPh>
    <phoneticPr fontId="2"/>
  </si>
  <si>
    <t>▼受任者情報</t>
    <rPh sb="1" eb="3">
      <t>ジュニン</t>
    </rPh>
    <rPh sb="3" eb="4">
      <t>シャ</t>
    </rPh>
    <rPh sb="4" eb="6">
      <t>ジョウホウ</t>
    </rPh>
    <phoneticPr fontId="2"/>
  </si>
  <si>
    <t>受任者役職名及び氏名</t>
    <rPh sb="0" eb="2">
      <t>ジュニン</t>
    </rPh>
    <rPh sb="2" eb="3">
      <t>シャ</t>
    </rPh>
    <rPh sb="3" eb="5">
      <t>ヤクショク</t>
    </rPh>
    <rPh sb="5" eb="6">
      <t>メイ</t>
    </rPh>
    <rPh sb="6" eb="7">
      <t>オヨ</t>
    </rPh>
    <rPh sb="8" eb="10">
      <t>シメイ</t>
    </rPh>
    <phoneticPr fontId="2"/>
  </si>
  <si>
    <t>受任先の名称</t>
    <rPh sb="0" eb="2">
      <t>ジュニン</t>
    </rPh>
    <rPh sb="2" eb="3">
      <t>サキ</t>
    </rPh>
    <rPh sb="4" eb="6">
      <t>メイショウ</t>
    </rPh>
    <phoneticPr fontId="2"/>
  </si>
  <si>
    <t>受任先電話番号</t>
    <rPh sb="0" eb="2">
      <t>ジュニン</t>
    </rPh>
    <rPh sb="2" eb="3">
      <t>サキ</t>
    </rPh>
    <rPh sb="3" eb="5">
      <t>デンワ</t>
    </rPh>
    <rPh sb="5" eb="7">
      <t>バンゴウ</t>
    </rPh>
    <phoneticPr fontId="2"/>
  </si>
  <si>
    <t>受任先FAX番号</t>
    <rPh sb="0" eb="2">
      <t>ジュニン</t>
    </rPh>
    <rPh sb="2" eb="3">
      <t>サキ</t>
    </rPh>
    <rPh sb="6" eb="8">
      <t>バンゴウ</t>
    </rPh>
    <phoneticPr fontId="2"/>
  </si>
  <si>
    <t>法人用</t>
  </si>
  <si>
    <t>個人用</t>
    <rPh sb="0" eb="3">
      <t>コジンヨウ</t>
    </rPh>
    <phoneticPr fontId="2"/>
  </si>
  <si>
    <t>自己資本金</t>
    <rPh sb="0" eb="2">
      <t>ジコ</t>
    </rPh>
    <rPh sb="2" eb="5">
      <t>シホンキン</t>
    </rPh>
    <phoneticPr fontId="2"/>
  </si>
  <si>
    <t>（元入金）</t>
    <rPh sb="1" eb="2">
      <t>モト</t>
    </rPh>
    <rPh sb="2" eb="4">
      <t>ニュウキン</t>
    </rPh>
    <phoneticPr fontId="2"/>
  </si>
  <si>
    <t>（本年利益）</t>
    <rPh sb="1" eb="3">
      <t>ホンネン</t>
    </rPh>
    <rPh sb="3" eb="5">
      <t>リエキ</t>
    </rPh>
    <phoneticPr fontId="2"/>
  </si>
  <si>
    <t>（事業主借）</t>
    <rPh sb="1" eb="3">
      <t>ジギョウ</t>
    </rPh>
    <rPh sb="3" eb="4">
      <t>シュ</t>
    </rPh>
    <rPh sb="4" eb="5">
      <t>カ</t>
    </rPh>
    <phoneticPr fontId="2"/>
  </si>
  <si>
    <t>（事業主貸）</t>
    <rPh sb="1" eb="3">
      <t>ジギョウ</t>
    </rPh>
    <rPh sb="3" eb="4">
      <t>シュ</t>
    </rPh>
    <rPh sb="4" eb="5">
      <t>カシ</t>
    </rPh>
    <phoneticPr fontId="2"/>
  </si>
  <si>
    <t>▼資本情報</t>
    <rPh sb="1" eb="3">
      <t>シホン</t>
    </rPh>
    <rPh sb="3" eb="5">
      <t>ジョウホウ</t>
    </rPh>
    <phoneticPr fontId="2"/>
  </si>
  <si>
    <t>（フリガナ）</t>
    <phoneticPr fontId="2"/>
  </si>
  <si>
    <t>▼申請業種情報</t>
    <rPh sb="1" eb="3">
      <t>シンセイ</t>
    </rPh>
    <rPh sb="3" eb="5">
      <t>ギョウシュ</t>
    </rPh>
    <rPh sb="5" eb="7">
      <t>ジョウホウ</t>
    </rPh>
    <phoneticPr fontId="2"/>
  </si>
  <si>
    <t>営業種目</t>
    <rPh sb="0" eb="2">
      <t>エイギョウ</t>
    </rPh>
    <rPh sb="2" eb="4">
      <t>シュモク</t>
    </rPh>
    <phoneticPr fontId="2"/>
  </si>
  <si>
    <t>コード</t>
    <phoneticPr fontId="2"/>
  </si>
  <si>
    <t>内容</t>
    <rPh sb="0" eb="2">
      <t>ナイヨウ</t>
    </rPh>
    <phoneticPr fontId="2"/>
  </si>
  <si>
    <t>希望
順位</t>
    <rPh sb="0" eb="2">
      <t>キボウ</t>
    </rPh>
    <rPh sb="3" eb="5">
      <t>ジュンイ</t>
    </rPh>
    <phoneticPr fontId="2"/>
  </si>
  <si>
    <t>細　　　　　目</t>
    <rPh sb="0" eb="1">
      <t>ホソ</t>
    </rPh>
    <rPh sb="6" eb="7">
      <t>メ</t>
    </rPh>
    <phoneticPr fontId="2"/>
  </si>
  <si>
    <r>
      <t xml:space="preserve">実　　印
</t>
    </r>
    <r>
      <rPr>
        <sz val="8"/>
        <rFont val="ＭＳ Ｐ明朝"/>
        <family val="1"/>
        <charset val="128"/>
      </rPr>
      <t>（代表者印）</t>
    </r>
    <phoneticPr fontId="2"/>
  </si>
  <si>
    <t>（フリガナ）</t>
    <phoneticPr fontId="2"/>
  </si>
  <si>
    <t>継続用紙</t>
    <rPh sb="0" eb="2">
      <t>ケイゾク</t>
    </rPh>
    <rPh sb="2" eb="4">
      <t>ヨウシ</t>
    </rPh>
    <phoneticPr fontId="2"/>
  </si>
  <si>
    <t>売上実績</t>
    <rPh sb="0" eb="2">
      <t>ウリアゲ</t>
    </rPh>
    <rPh sb="2" eb="4">
      <t>ジッセキ</t>
    </rPh>
    <phoneticPr fontId="2"/>
  </si>
  <si>
    <t>▼売上実績情報</t>
    <rPh sb="1" eb="3">
      <t>ウリアゲ</t>
    </rPh>
    <rPh sb="3" eb="5">
      <t>ジッセキ</t>
    </rPh>
    <rPh sb="5" eb="7">
      <t>ジョウホウ</t>
    </rPh>
    <phoneticPr fontId="2"/>
  </si>
  <si>
    <t>直前第１営業年度</t>
    <rPh sb="0" eb="2">
      <t>チョクゼン</t>
    </rPh>
    <rPh sb="2" eb="3">
      <t>ダイ</t>
    </rPh>
    <rPh sb="4" eb="6">
      <t>エイギョウ</t>
    </rPh>
    <rPh sb="6" eb="8">
      <t>ネンド</t>
    </rPh>
    <phoneticPr fontId="2"/>
  </si>
  <si>
    <t>直前第２営業年度</t>
    <rPh sb="0" eb="2">
      <t>チョクゼン</t>
    </rPh>
    <rPh sb="2" eb="3">
      <t>ダイ</t>
    </rPh>
    <rPh sb="4" eb="6">
      <t>エイギョウ</t>
    </rPh>
    <rPh sb="6" eb="8">
      <t>ネンド</t>
    </rPh>
    <phoneticPr fontId="2"/>
  </si>
  <si>
    <t>業種区分</t>
    <rPh sb="0" eb="2">
      <t>ギョウシュ</t>
    </rPh>
    <rPh sb="2" eb="4">
      <t>クブン</t>
    </rPh>
    <phoneticPr fontId="2"/>
  </si>
  <si>
    <t>▼売上高</t>
    <rPh sb="1" eb="3">
      <t>ウリアゲ</t>
    </rPh>
    <rPh sb="3" eb="4">
      <t>タカ</t>
    </rPh>
    <phoneticPr fontId="2"/>
  </si>
  <si>
    <t>コード</t>
    <phoneticPr fontId="2"/>
  </si>
  <si>
    <t>売上高年度計</t>
    <rPh sb="0" eb="2">
      <t>ウリアゲ</t>
    </rPh>
    <rPh sb="2" eb="3">
      <t>タカ</t>
    </rPh>
    <rPh sb="3" eb="5">
      <t>ネンド</t>
    </rPh>
    <rPh sb="5" eb="6">
      <t>ケイ</t>
    </rPh>
    <phoneticPr fontId="2"/>
  </si>
  <si>
    <t>その他の実績額</t>
    <rPh sb="2" eb="3">
      <t>タ</t>
    </rPh>
    <rPh sb="4" eb="6">
      <t>ジッセキ</t>
    </rPh>
    <rPh sb="6" eb="7">
      <t>ガク</t>
    </rPh>
    <phoneticPr fontId="2"/>
  </si>
  <si>
    <t>工　　　　　事</t>
    <rPh sb="0" eb="1">
      <t>コウ</t>
    </rPh>
    <rPh sb="6" eb="7">
      <t>コト</t>
    </rPh>
    <phoneticPr fontId="2"/>
  </si>
  <si>
    <t>業務経歴</t>
    <rPh sb="0" eb="2">
      <t>ギョウム</t>
    </rPh>
    <rPh sb="2" eb="4">
      <t>ケイレキ</t>
    </rPh>
    <phoneticPr fontId="2"/>
  </si>
  <si>
    <t>▼業務経歴情報</t>
    <rPh sb="1" eb="3">
      <t>ギョウム</t>
    </rPh>
    <rPh sb="3" eb="5">
      <t>ケイレキ</t>
    </rPh>
    <rPh sb="5" eb="7">
      <t>ジョウホウ</t>
    </rPh>
    <phoneticPr fontId="2"/>
  </si>
  <si>
    <t>内訳番号</t>
    <rPh sb="0" eb="2">
      <t>ウチワケ</t>
    </rPh>
    <rPh sb="2" eb="4">
      <t>バンゴウ</t>
    </rPh>
    <phoneticPr fontId="2"/>
  </si>
  <si>
    <t>注文者区分</t>
    <rPh sb="0" eb="2">
      <t>チュウモン</t>
    </rPh>
    <rPh sb="2" eb="3">
      <t>シャ</t>
    </rPh>
    <rPh sb="3" eb="5">
      <t>クブン</t>
    </rPh>
    <phoneticPr fontId="2"/>
  </si>
  <si>
    <t>注文者名</t>
    <rPh sb="0" eb="2">
      <t>チュウモン</t>
    </rPh>
    <rPh sb="2" eb="3">
      <t>シャ</t>
    </rPh>
    <rPh sb="3" eb="4">
      <t>メイ</t>
    </rPh>
    <phoneticPr fontId="2"/>
  </si>
  <si>
    <t>履行都道府県</t>
    <rPh sb="0" eb="2">
      <t>リコウ</t>
    </rPh>
    <rPh sb="2" eb="6">
      <t>トドウフケン</t>
    </rPh>
    <phoneticPr fontId="2"/>
  </si>
  <si>
    <t>請負・契約金額</t>
    <rPh sb="0" eb="2">
      <t>ウケオイ</t>
    </rPh>
    <rPh sb="3" eb="5">
      <t>ケイヤク</t>
    </rPh>
    <rPh sb="5" eb="7">
      <t>キンガク</t>
    </rPh>
    <phoneticPr fontId="2"/>
  </si>
  <si>
    <t>請負･契約期間</t>
    <rPh sb="0" eb="2">
      <t>ウケオイ</t>
    </rPh>
    <rPh sb="3" eb="5">
      <t>ケイヤク</t>
    </rPh>
    <rPh sb="5" eb="7">
      <t>キカン</t>
    </rPh>
    <phoneticPr fontId="2"/>
  </si>
  <si>
    <t>工事・契約名
（契約内容）</t>
    <rPh sb="0" eb="2">
      <t>コウジ</t>
    </rPh>
    <rPh sb="3" eb="5">
      <t>ケイヤク</t>
    </rPh>
    <rPh sb="5" eb="6">
      <t>メイ</t>
    </rPh>
    <rPh sb="8" eb="10">
      <t>ケイヤク</t>
    </rPh>
    <rPh sb="10" eb="12">
      <t>ナイヨウ</t>
    </rPh>
    <phoneticPr fontId="2"/>
  </si>
  <si>
    <t>代理店・仕入先</t>
    <rPh sb="0" eb="3">
      <t>ダイリテン</t>
    </rPh>
    <rPh sb="4" eb="6">
      <t>シイレ</t>
    </rPh>
    <rPh sb="6" eb="7">
      <t>サキ</t>
    </rPh>
    <phoneticPr fontId="2"/>
  </si>
  <si>
    <t>代理店・特約店の内容</t>
    <rPh sb="0" eb="3">
      <t>ダイリテン</t>
    </rPh>
    <rPh sb="4" eb="6">
      <t>トクヤク</t>
    </rPh>
    <rPh sb="6" eb="7">
      <t>テン</t>
    </rPh>
    <rPh sb="8" eb="10">
      <t>ナイヨウ</t>
    </rPh>
    <phoneticPr fontId="2"/>
  </si>
  <si>
    <t>▼代理店・特約店情報</t>
    <rPh sb="1" eb="4">
      <t>ダイリテン</t>
    </rPh>
    <rPh sb="5" eb="7">
      <t>トクヤク</t>
    </rPh>
    <rPh sb="7" eb="8">
      <t>テン</t>
    </rPh>
    <rPh sb="8" eb="10">
      <t>ジョウホウ</t>
    </rPh>
    <phoneticPr fontId="2"/>
  </si>
  <si>
    <t>▼仕入先情報</t>
    <rPh sb="1" eb="3">
      <t>シイレ</t>
    </rPh>
    <rPh sb="3" eb="4">
      <t>サキ</t>
    </rPh>
    <rPh sb="4" eb="6">
      <t>ジョウホウ</t>
    </rPh>
    <phoneticPr fontId="2"/>
  </si>
  <si>
    <t>主要な仕入品目名</t>
    <rPh sb="0" eb="2">
      <t>シュヨウ</t>
    </rPh>
    <rPh sb="3" eb="5">
      <t>シイ</t>
    </rPh>
    <rPh sb="5" eb="6">
      <t>ヒン</t>
    </rPh>
    <rPh sb="6" eb="7">
      <t>モク</t>
    </rPh>
    <rPh sb="7" eb="8">
      <t>メイ</t>
    </rPh>
    <phoneticPr fontId="2"/>
  </si>
  <si>
    <t>主要な仕入先商号又は名称</t>
    <rPh sb="0" eb="2">
      <t>シュヨウ</t>
    </rPh>
    <rPh sb="3" eb="5">
      <t>シイレ</t>
    </rPh>
    <rPh sb="5" eb="6">
      <t>サキ</t>
    </rPh>
    <rPh sb="6" eb="8">
      <t>ショウゴウ</t>
    </rPh>
    <rPh sb="8" eb="9">
      <t>マタ</t>
    </rPh>
    <rPh sb="10" eb="12">
      <t>メイショウ</t>
    </rPh>
    <phoneticPr fontId="2"/>
  </si>
  <si>
    <t>※一般に広く取り扱いが行われている品物等については不要です。</t>
    <rPh sb="1" eb="3">
      <t>イッパン</t>
    </rPh>
    <rPh sb="4" eb="5">
      <t>ヒロ</t>
    </rPh>
    <rPh sb="6" eb="7">
      <t>ト</t>
    </rPh>
    <rPh sb="8" eb="9">
      <t>アツカ</t>
    </rPh>
    <rPh sb="11" eb="12">
      <t>オコナ</t>
    </rPh>
    <rPh sb="17" eb="19">
      <t>シナモノ</t>
    </rPh>
    <rPh sb="19" eb="20">
      <t>トウ</t>
    </rPh>
    <phoneticPr fontId="2"/>
  </si>
  <si>
    <t>※「工事｣のみの申請の場合は不要</t>
    <phoneticPr fontId="2"/>
  </si>
  <si>
    <t>機械の種類</t>
    <rPh sb="0" eb="2">
      <t>キカイ</t>
    </rPh>
    <rPh sb="3" eb="5">
      <t>シュルイ</t>
    </rPh>
    <phoneticPr fontId="2"/>
  </si>
  <si>
    <t>印刷機の性能</t>
    <rPh sb="0" eb="3">
      <t>インサツキ</t>
    </rPh>
    <rPh sb="4" eb="6">
      <t>セイノウ</t>
    </rPh>
    <phoneticPr fontId="2"/>
  </si>
  <si>
    <t>紙サイズ</t>
    <rPh sb="0" eb="1">
      <t>カミ</t>
    </rPh>
    <phoneticPr fontId="2"/>
  </si>
  <si>
    <t>色　　数</t>
    <rPh sb="0" eb="1">
      <t>イロ</t>
    </rPh>
    <rPh sb="3" eb="4">
      <t>カズ</t>
    </rPh>
    <phoneticPr fontId="2"/>
  </si>
  <si>
    <t>印刷速度</t>
    <rPh sb="0" eb="2">
      <t>インサツ</t>
    </rPh>
    <rPh sb="2" eb="4">
      <t>ソクド</t>
    </rPh>
    <phoneticPr fontId="2"/>
  </si>
  <si>
    <t>色</t>
    <rPh sb="0" eb="1">
      <t>イロ</t>
    </rPh>
    <phoneticPr fontId="2"/>
  </si>
  <si>
    <t>数/時</t>
    <rPh sb="0" eb="1">
      <t>スウ</t>
    </rPh>
    <rPh sb="2" eb="3">
      <t>ジ</t>
    </rPh>
    <phoneticPr fontId="2"/>
  </si>
  <si>
    <t>対応する営業種目</t>
    <rPh sb="0" eb="2">
      <t>タイオウ</t>
    </rPh>
    <rPh sb="4" eb="6">
      <t>エイギョウ</t>
    </rPh>
    <rPh sb="6" eb="8">
      <t>シュモク</t>
    </rPh>
    <phoneticPr fontId="2"/>
  </si>
  <si>
    <t>保有台数</t>
    <rPh sb="0" eb="2">
      <t>ホユウ</t>
    </rPh>
    <rPh sb="2" eb="4">
      <t>ダイスウ</t>
    </rPh>
    <phoneticPr fontId="2"/>
  </si>
  <si>
    <t>台</t>
    <rPh sb="0" eb="1">
      <t>ダイ</t>
    </rPh>
    <phoneticPr fontId="2"/>
  </si>
  <si>
    <t>区分</t>
    <rPh sb="0" eb="2">
      <t>クブン</t>
    </rPh>
    <phoneticPr fontId="2"/>
  </si>
  <si>
    <t>土木施</t>
    <rPh sb="0" eb="2">
      <t>ドボク</t>
    </rPh>
    <rPh sb="2" eb="3">
      <t>シ</t>
    </rPh>
    <phoneticPr fontId="2"/>
  </si>
  <si>
    <t>測量士</t>
    <rPh sb="0" eb="3">
      <t>ソクリョウシ</t>
    </rPh>
    <phoneticPr fontId="2"/>
  </si>
  <si>
    <t>技術士</t>
    <rPh sb="0" eb="3">
      <t>ギジュツシ</t>
    </rPh>
    <phoneticPr fontId="2"/>
  </si>
  <si>
    <t>建機施</t>
    <rPh sb="0" eb="2">
      <t>ケンキ</t>
    </rPh>
    <rPh sb="2" eb="3">
      <t>シ</t>
    </rPh>
    <phoneticPr fontId="2"/>
  </si>
  <si>
    <t>建築士</t>
    <rPh sb="0" eb="2">
      <t>ケンチク</t>
    </rPh>
    <rPh sb="2" eb="3">
      <t>シ</t>
    </rPh>
    <phoneticPr fontId="2"/>
  </si>
  <si>
    <t>建築施</t>
    <rPh sb="0" eb="2">
      <t>ケンチク</t>
    </rPh>
    <rPh sb="2" eb="3">
      <t>シ</t>
    </rPh>
    <phoneticPr fontId="2"/>
  </si>
  <si>
    <t>管施工</t>
    <rPh sb="0" eb="1">
      <t>カン</t>
    </rPh>
    <rPh sb="1" eb="3">
      <t>セコウ</t>
    </rPh>
    <phoneticPr fontId="2"/>
  </si>
  <si>
    <t>電気</t>
    <rPh sb="0" eb="2">
      <t>デンキ</t>
    </rPh>
    <phoneticPr fontId="2"/>
  </si>
  <si>
    <t>消防</t>
    <rPh sb="0" eb="2">
      <t>ショウボウ</t>
    </rPh>
    <phoneticPr fontId="2"/>
  </si>
  <si>
    <t>計量</t>
    <rPh sb="0" eb="2">
      <t>ケイリョウ</t>
    </rPh>
    <phoneticPr fontId="2"/>
  </si>
  <si>
    <t>鑑士</t>
    <rPh sb="0" eb="1">
      <t>カン</t>
    </rPh>
    <rPh sb="1" eb="2">
      <t>シ</t>
    </rPh>
    <phoneticPr fontId="2"/>
  </si>
  <si>
    <t>家調</t>
    <rPh sb="0" eb="1">
      <t>イエ</t>
    </rPh>
    <rPh sb="1" eb="2">
      <t>シラ</t>
    </rPh>
    <phoneticPr fontId="2"/>
  </si>
  <si>
    <t>技術者数</t>
    <rPh sb="0" eb="3">
      <t>ギジュツシャ</t>
    </rPh>
    <rPh sb="3" eb="4">
      <t>スウ</t>
    </rPh>
    <phoneticPr fontId="2"/>
  </si>
  <si>
    <t>内１級資格等</t>
    <rPh sb="0" eb="1">
      <t>ウチ</t>
    </rPh>
    <rPh sb="2" eb="3">
      <t>キュウ</t>
    </rPh>
    <rPh sb="3" eb="6">
      <t>シカクトウ</t>
    </rPh>
    <phoneticPr fontId="2"/>
  </si>
  <si>
    <t>河川</t>
    <rPh sb="0" eb="2">
      <t>カセン</t>
    </rPh>
    <phoneticPr fontId="2"/>
  </si>
  <si>
    <t>港湾</t>
    <rPh sb="0" eb="2">
      <t>コウワン</t>
    </rPh>
    <phoneticPr fontId="2"/>
  </si>
  <si>
    <t>道路</t>
    <rPh sb="0" eb="2">
      <t>ドウロ</t>
    </rPh>
    <phoneticPr fontId="2"/>
  </si>
  <si>
    <t>上水</t>
    <rPh sb="0" eb="2">
      <t>ジョウスイ</t>
    </rPh>
    <phoneticPr fontId="2"/>
  </si>
  <si>
    <t>下水</t>
    <rPh sb="0" eb="2">
      <t>ゲスイ</t>
    </rPh>
    <phoneticPr fontId="2"/>
  </si>
  <si>
    <t>農土</t>
    <rPh sb="0" eb="1">
      <t>ノウ</t>
    </rPh>
    <rPh sb="1" eb="2">
      <t>ド</t>
    </rPh>
    <phoneticPr fontId="2"/>
  </si>
  <si>
    <t>森土</t>
    <rPh sb="0" eb="1">
      <t>モリ</t>
    </rPh>
    <rPh sb="1" eb="2">
      <t>ド</t>
    </rPh>
    <phoneticPr fontId="2"/>
  </si>
  <si>
    <t>水土</t>
    <rPh sb="0" eb="1">
      <t>ミズ</t>
    </rPh>
    <rPh sb="1" eb="2">
      <t>ド</t>
    </rPh>
    <phoneticPr fontId="2"/>
  </si>
  <si>
    <t>造園</t>
    <rPh sb="0" eb="2">
      <t>ゾウエン</t>
    </rPh>
    <phoneticPr fontId="2"/>
  </si>
  <si>
    <t>人</t>
    <rPh sb="0" eb="1">
      <t>ニン</t>
    </rPh>
    <phoneticPr fontId="2"/>
  </si>
  <si>
    <t>都計</t>
    <rPh sb="0" eb="1">
      <t>ミヤコ</t>
    </rPh>
    <rPh sb="1" eb="2">
      <t>ケイ</t>
    </rPh>
    <phoneticPr fontId="2"/>
  </si>
  <si>
    <t>地質</t>
    <rPh sb="0" eb="2">
      <t>チシツ</t>
    </rPh>
    <phoneticPr fontId="2"/>
  </si>
  <si>
    <t>土基</t>
    <rPh sb="0" eb="1">
      <t>ド</t>
    </rPh>
    <rPh sb="1" eb="2">
      <t>キ</t>
    </rPh>
    <phoneticPr fontId="2"/>
  </si>
  <si>
    <t>鋼コ</t>
    <rPh sb="0" eb="1">
      <t>ハガネ</t>
    </rPh>
    <phoneticPr fontId="2"/>
  </si>
  <si>
    <t>施工</t>
    <rPh sb="0" eb="2">
      <t>セコウ</t>
    </rPh>
    <phoneticPr fontId="2"/>
  </si>
  <si>
    <t>建機</t>
    <rPh sb="0" eb="2">
      <t>ケンキ</t>
    </rPh>
    <phoneticPr fontId="2"/>
  </si>
  <si>
    <t>建環</t>
    <rPh sb="0" eb="1">
      <t>タテ</t>
    </rPh>
    <rPh sb="1" eb="2">
      <t>タマキ</t>
    </rPh>
    <phoneticPr fontId="2"/>
  </si>
  <si>
    <t>廃棄</t>
    <rPh sb="0" eb="2">
      <t>ハイキ</t>
    </rPh>
    <phoneticPr fontId="2"/>
  </si>
  <si>
    <t>版下部門</t>
    <rPh sb="0" eb="1">
      <t>ハン</t>
    </rPh>
    <rPh sb="1" eb="2">
      <t>カ</t>
    </rPh>
    <rPh sb="2" eb="4">
      <t>ブモン</t>
    </rPh>
    <phoneticPr fontId="2"/>
  </si>
  <si>
    <t>企画デザイナ</t>
    <rPh sb="0" eb="2">
      <t>キカク</t>
    </rPh>
    <phoneticPr fontId="2"/>
  </si>
  <si>
    <t>写植オペレータ</t>
    <rPh sb="0" eb="1">
      <t>シャ</t>
    </rPh>
    <rPh sb="1" eb="2">
      <t>ウ</t>
    </rPh>
    <phoneticPr fontId="2"/>
  </si>
  <si>
    <t>その他</t>
    <rPh sb="2" eb="3">
      <t>タ</t>
    </rPh>
    <phoneticPr fontId="2"/>
  </si>
  <si>
    <t>製版部門</t>
    <rPh sb="0" eb="1">
      <t>セイ</t>
    </rPh>
    <rPh sb="1" eb="2">
      <t>バン</t>
    </rPh>
    <rPh sb="2" eb="4">
      <t>ブモン</t>
    </rPh>
    <phoneticPr fontId="2"/>
  </si>
  <si>
    <t>活版植字</t>
    <rPh sb="0" eb="1">
      <t>カツ</t>
    </rPh>
    <rPh sb="1" eb="2">
      <t>バン</t>
    </rPh>
    <rPh sb="2" eb="3">
      <t>ウエ</t>
    </rPh>
    <rPh sb="3" eb="4">
      <t>ジ</t>
    </rPh>
    <phoneticPr fontId="2"/>
  </si>
  <si>
    <t>印刷部門</t>
    <rPh sb="0" eb="2">
      <t>インサツ</t>
    </rPh>
    <rPh sb="2" eb="4">
      <t>ブモン</t>
    </rPh>
    <phoneticPr fontId="2"/>
  </si>
  <si>
    <t>印刷業その他</t>
    <rPh sb="0" eb="3">
      <t>インサツギョウ</t>
    </rPh>
    <rPh sb="5" eb="6">
      <t>タ</t>
    </rPh>
    <phoneticPr fontId="2"/>
  </si>
  <si>
    <t>栄養士</t>
    <rPh sb="0" eb="3">
      <t>エイヨウシ</t>
    </rPh>
    <phoneticPr fontId="2"/>
  </si>
  <si>
    <t>調理師</t>
    <rPh sb="0" eb="3">
      <t>チョウリシ</t>
    </rPh>
    <phoneticPr fontId="2"/>
  </si>
  <si>
    <t>建築物環境衛生管理技術者</t>
    <rPh sb="0" eb="3">
      <t>ケンチクブツ</t>
    </rPh>
    <rPh sb="3" eb="5">
      <t>カンキョウ</t>
    </rPh>
    <rPh sb="5" eb="7">
      <t>エイセイ</t>
    </rPh>
    <rPh sb="7" eb="9">
      <t>カンリ</t>
    </rPh>
    <rPh sb="9" eb="12">
      <t>ギジュツシャ</t>
    </rPh>
    <phoneticPr fontId="2"/>
  </si>
  <si>
    <t>環境計量士</t>
    <rPh sb="0" eb="2">
      <t>カンキョウ</t>
    </rPh>
    <rPh sb="2" eb="5">
      <t>ケイリョウシ</t>
    </rPh>
    <phoneticPr fontId="2"/>
  </si>
  <si>
    <t>危険物取扱主任</t>
    <rPh sb="0" eb="3">
      <t>キケンブツ</t>
    </rPh>
    <rPh sb="3" eb="5">
      <t>トリアツカイ</t>
    </rPh>
    <rPh sb="5" eb="7">
      <t>シュニン</t>
    </rPh>
    <phoneticPr fontId="2"/>
  </si>
  <si>
    <t>冷凍１種</t>
    <rPh sb="0" eb="2">
      <t>レイトウ</t>
    </rPh>
    <rPh sb="3" eb="4">
      <t>シュ</t>
    </rPh>
    <phoneticPr fontId="2"/>
  </si>
  <si>
    <t>冷凍2種</t>
    <rPh sb="0" eb="2">
      <t>レイトウ</t>
    </rPh>
    <rPh sb="3" eb="4">
      <t>シュ</t>
    </rPh>
    <phoneticPr fontId="2"/>
  </si>
  <si>
    <t>冷凍３種</t>
    <rPh sb="0" eb="2">
      <t>レイトウ</t>
    </rPh>
    <rPh sb="3" eb="4">
      <t>シュ</t>
    </rPh>
    <phoneticPr fontId="2"/>
  </si>
  <si>
    <t>ボイラー特級</t>
    <rPh sb="4" eb="6">
      <t>トッキュウ</t>
    </rPh>
    <phoneticPr fontId="2"/>
  </si>
  <si>
    <t>ボイラー１級</t>
    <rPh sb="5" eb="6">
      <t>キュウ</t>
    </rPh>
    <phoneticPr fontId="2"/>
  </si>
  <si>
    <t>ボイラー２級</t>
    <rPh sb="5" eb="6">
      <t>キュウ</t>
    </rPh>
    <phoneticPr fontId="2"/>
  </si>
  <si>
    <t>ボイラー整備士</t>
    <rPh sb="4" eb="7">
      <t>セイビシ</t>
    </rPh>
    <phoneticPr fontId="2"/>
  </si>
  <si>
    <t>電気主任技術者１種</t>
    <rPh sb="0" eb="2">
      <t>デンキ</t>
    </rPh>
    <rPh sb="2" eb="4">
      <t>シュニン</t>
    </rPh>
    <rPh sb="4" eb="7">
      <t>ギジュツシャ</t>
    </rPh>
    <rPh sb="8" eb="9">
      <t>シュ</t>
    </rPh>
    <phoneticPr fontId="2"/>
  </si>
  <si>
    <t>電気主任技術者２種</t>
    <rPh sb="0" eb="2">
      <t>デンキ</t>
    </rPh>
    <rPh sb="2" eb="4">
      <t>シュニン</t>
    </rPh>
    <rPh sb="4" eb="7">
      <t>ギジュツシャ</t>
    </rPh>
    <rPh sb="8" eb="9">
      <t>シュ</t>
    </rPh>
    <phoneticPr fontId="2"/>
  </si>
  <si>
    <t>電気主任技術者３種</t>
    <rPh sb="0" eb="2">
      <t>デンキ</t>
    </rPh>
    <rPh sb="2" eb="4">
      <t>シュニン</t>
    </rPh>
    <rPh sb="4" eb="7">
      <t>ギジュツシャ</t>
    </rPh>
    <rPh sb="8" eb="9">
      <t>シュ</t>
    </rPh>
    <phoneticPr fontId="2"/>
  </si>
  <si>
    <t>電気工事士１種</t>
    <rPh sb="0" eb="2">
      <t>デンキ</t>
    </rPh>
    <rPh sb="2" eb="4">
      <t>コウジ</t>
    </rPh>
    <rPh sb="4" eb="5">
      <t>シ</t>
    </rPh>
    <rPh sb="6" eb="7">
      <t>シュ</t>
    </rPh>
    <phoneticPr fontId="2"/>
  </si>
  <si>
    <t>電気工事士２種</t>
    <rPh sb="0" eb="2">
      <t>デンキ</t>
    </rPh>
    <rPh sb="2" eb="4">
      <t>コウジ</t>
    </rPh>
    <rPh sb="4" eb="5">
      <t>シ</t>
    </rPh>
    <rPh sb="6" eb="7">
      <t>シュ</t>
    </rPh>
    <phoneticPr fontId="2"/>
  </si>
  <si>
    <t>電気工事士認定</t>
    <rPh sb="0" eb="2">
      <t>デンキ</t>
    </rPh>
    <rPh sb="2" eb="4">
      <t>コウジ</t>
    </rPh>
    <rPh sb="4" eb="5">
      <t>シ</t>
    </rPh>
    <rPh sb="5" eb="7">
      <t>ニンテイ</t>
    </rPh>
    <phoneticPr fontId="2"/>
  </si>
  <si>
    <t>電気工事士　特殊</t>
    <rPh sb="0" eb="2">
      <t>デンキ</t>
    </rPh>
    <rPh sb="2" eb="4">
      <t>コウジ</t>
    </rPh>
    <rPh sb="4" eb="5">
      <t>シ</t>
    </rPh>
    <rPh sb="6" eb="8">
      <t>トクシュ</t>
    </rPh>
    <phoneticPr fontId="2"/>
  </si>
  <si>
    <t>消防設備点検資格者</t>
    <rPh sb="0" eb="2">
      <t>ショウボウ</t>
    </rPh>
    <rPh sb="2" eb="4">
      <t>セツビ</t>
    </rPh>
    <rPh sb="4" eb="6">
      <t>テンケン</t>
    </rPh>
    <rPh sb="6" eb="9">
      <t>シカクシャ</t>
    </rPh>
    <phoneticPr fontId="2"/>
  </si>
  <si>
    <t>警備員検定１級</t>
    <rPh sb="0" eb="3">
      <t>ケイビイン</t>
    </rPh>
    <rPh sb="3" eb="5">
      <t>ケンテイ</t>
    </rPh>
    <rPh sb="6" eb="7">
      <t>キュウ</t>
    </rPh>
    <phoneticPr fontId="2"/>
  </si>
  <si>
    <t>警備員検定２級</t>
    <rPh sb="0" eb="3">
      <t>ケイビイン</t>
    </rPh>
    <rPh sb="3" eb="5">
      <t>ケンテイ</t>
    </rPh>
    <rPh sb="6" eb="7">
      <t>キュウ</t>
    </rPh>
    <phoneticPr fontId="2"/>
  </si>
  <si>
    <t>機械警備業務管理者</t>
    <rPh sb="0" eb="2">
      <t>キカイ</t>
    </rPh>
    <rPh sb="2" eb="4">
      <t>ケイビ</t>
    </rPh>
    <rPh sb="4" eb="6">
      <t>ギョウム</t>
    </rPh>
    <rPh sb="6" eb="9">
      <t>カンリシャ</t>
    </rPh>
    <phoneticPr fontId="2"/>
  </si>
  <si>
    <t>警備員指導教育責任者</t>
    <rPh sb="0" eb="3">
      <t>ケイビイン</t>
    </rPh>
    <rPh sb="3" eb="5">
      <t>シドウ</t>
    </rPh>
    <rPh sb="5" eb="7">
      <t>キョウイク</t>
    </rPh>
    <rPh sb="7" eb="10">
      <t>セキニンシャ</t>
    </rPh>
    <phoneticPr fontId="2"/>
  </si>
  <si>
    <t>林業技士</t>
    <rPh sb="0" eb="2">
      <t>リンギョウ</t>
    </rPh>
    <rPh sb="2" eb="4">
      <t>ギシ</t>
    </rPh>
    <phoneticPr fontId="2"/>
  </si>
  <si>
    <t>前年度の技術者数合計</t>
    <rPh sb="0" eb="3">
      <t>ゼンネンド</t>
    </rPh>
    <rPh sb="4" eb="7">
      <t>ギジュツシャ</t>
    </rPh>
    <rPh sb="7" eb="8">
      <t>スウ</t>
    </rPh>
    <rPh sb="8" eb="10">
      <t>ゴウケイ</t>
    </rPh>
    <phoneticPr fontId="2"/>
  </si>
  <si>
    <t>事務員</t>
    <rPh sb="0" eb="3">
      <t>ジムイン</t>
    </rPh>
    <phoneticPr fontId="2"/>
  </si>
  <si>
    <t>営業員</t>
    <rPh sb="0" eb="3">
      <t>エイギョウイン</t>
    </rPh>
    <phoneticPr fontId="2"/>
  </si>
  <si>
    <t>清掃作業従事者</t>
    <rPh sb="0" eb="2">
      <t>セイソウ</t>
    </rPh>
    <rPh sb="2" eb="4">
      <t>サギョウ</t>
    </rPh>
    <rPh sb="4" eb="7">
      <t>ジュウジシャ</t>
    </rPh>
    <phoneticPr fontId="2"/>
  </si>
  <si>
    <t>警備業務従事者</t>
    <rPh sb="0" eb="2">
      <t>ケイビ</t>
    </rPh>
    <rPh sb="2" eb="4">
      <t>ギョウム</t>
    </rPh>
    <rPh sb="4" eb="7">
      <t>ジュウジシャ</t>
    </rPh>
    <phoneticPr fontId="2"/>
  </si>
  <si>
    <t>その他の作業員</t>
    <rPh sb="2" eb="3">
      <t>タ</t>
    </rPh>
    <rPh sb="4" eb="7">
      <t>サギョウイン</t>
    </rPh>
    <phoneticPr fontId="2"/>
  </si>
  <si>
    <t>事務職員数合計</t>
    <rPh sb="0" eb="2">
      <t>ジム</t>
    </rPh>
    <rPh sb="2" eb="5">
      <t>ショクインスウ</t>
    </rPh>
    <rPh sb="5" eb="7">
      <t>ゴウケイ</t>
    </rPh>
    <phoneticPr fontId="2"/>
  </si>
  <si>
    <t>前年度の事務職員数合計</t>
    <rPh sb="0" eb="3">
      <t>ゼンネンド</t>
    </rPh>
    <rPh sb="4" eb="6">
      <t>ジム</t>
    </rPh>
    <rPh sb="6" eb="9">
      <t>ショクインスウ</t>
    </rPh>
    <rPh sb="9" eb="11">
      <t>ゴウケイ</t>
    </rPh>
    <phoneticPr fontId="2"/>
  </si>
  <si>
    <t>正規従業員数合計</t>
    <rPh sb="0" eb="2">
      <t>セイキ</t>
    </rPh>
    <rPh sb="2" eb="5">
      <t>ジュウギョウイン</t>
    </rPh>
    <rPh sb="5" eb="6">
      <t>スウ</t>
    </rPh>
    <rPh sb="6" eb="8">
      <t>ゴウケイ</t>
    </rPh>
    <phoneticPr fontId="2"/>
  </si>
  <si>
    <t>前年度の正規従業員数合計</t>
    <rPh sb="0" eb="3">
      <t>ゼンネンド</t>
    </rPh>
    <rPh sb="4" eb="6">
      <t>セイキ</t>
    </rPh>
    <rPh sb="6" eb="9">
      <t>ジュウギョウイン</t>
    </rPh>
    <rPh sb="9" eb="10">
      <t>スウ</t>
    </rPh>
    <rPh sb="10" eb="12">
      <t>ゴウケイ</t>
    </rPh>
    <phoneticPr fontId="2"/>
  </si>
  <si>
    <t>うち障害者雇用数</t>
    <rPh sb="2" eb="5">
      <t>ショウガイシャ</t>
    </rPh>
    <rPh sb="5" eb="7">
      <t>コヨウ</t>
    </rPh>
    <rPh sb="7" eb="8">
      <t>スウ</t>
    </rPh>
    <phoneticPr fontId="2"/>
  </si>
  <si>
    <t>資格の名称</t>
    <rPh sb="0" eb="2">
      <t>シカク</t>
    </rPh>
    <rPh sb="3" eb="5">
      <t>メイショウ</t>
    </rPh>
    <phoneticPr fontId="2"/>
  </si>
  <si>
    <t>許可等年月日</t>
    <rPh sb="0" eb="3">
      <t>キョカトウ</t>
    </rPh>
    <rPh sb="3" eb="6">
      <t>ネンガッピ</t>
    </rPh>
    <phoneticPr fontId="2"/>
  </si>
  <si>
    <t>有 効 期 限</t>
    <rPh sb="0" eb="1">
      <t>ユウ</t>
    </rPh>
    <rPh sb="2" eb="3">
      <t>コウ</t>
    </rPh>
    <rPh sb="4" eb="5">
      <t>キ</t>
    </rPh>
    <rPh sb="6" eb="7">
      <t>キリ</t>
    </rPh>
    <phoneticPr fontId="2"/>
  </si>
  <si>
    <t>タイピスト</t>
    <phoneticPr fontId="2"/>
  </si>
  <si>
    <t>キーパンチャー</t>
    <phoneticPr fontId="2"/>
  </si>
  <si>
    <t>S　E</t>
    <phoneticPr fontId="2"/>
  </si>
  <si>
    <t>オペレータ</t>
    <phoneticPr fontId="2"/>
  </si>
  <si>
    <t>生産設備・印刷関係</t>
    <rPh sb="0" eb="2">
      <t>セイサン</t>
    </rPh>
    <rPh sb="2" eb="4">
      <t>セツビ</t>
    </rPh>
    <rPh sb="5" eb="7">
      <t>インサツ</t>
    </rPh>
    <rPh sb="7" eb="9">
      <t>カンケイ</t>
    </rPh>
    <phoneticPr fontId="2"/>
  </si>
  <si>
    <r>
      <t>※「物品｣「委託」で次の営業種目を申請する場合には特に提出してください。
　</t>
    </r>
    <r>
      <rPr>
        <sz val="10"/>
        <rFont val="ＭＳ Ｐ明朝"/>
        <family val="1"/>
        <charset val="128"/>
      </rPr>
      <t>「650視聴覚機器｣「660情報処理機器材」「705医療機器」「710機器類（医療用を除く）」「715理科学機器類」
　「775業務用厨房機器類」「780通信機器」「875福祉・介護用機器」</t>
    </r>
    <rPh sb="2" eb="4">
      <t>ブッピン</t>
    </rPh>
    <rPh sb="6" eb="8">
      <t>イタク</t>
    </rPh>
    <rPh sb="10" eb="11">
      <t>ツギ</t>
    </rPh>
    <rPh sb="12" eb="14">
      <t>エイギョウ</t>
    </rPh>
    <rPh sb="14" eb="16">
      <t>シュモク</t>
    </rPh>
    <rPh sb="17" eb="19">
      <t>シンセイ</t>
    </rPh>
    <rPh sb="21" eb="23">
      <t>バアイ</t>
    </rPh>
    <rPh sb="25" eb="26">
      <t>トク</t>
    </rPh>
    <rPh sb="27" eb="29">
      <t>テイシュツ</t>
    </rPh>
    <rPh sb="42" eb="45">
      <t>シチョウカク</t>
    </rPh>
    <rPh sb="45" eb="47">
      <t>キキ</t>
    </rPh>
    <rPh sb="52" eb="54">
      <t>ジョウホウ</t>
    </rPh>
    <rPh sb="54" eb="56">
      <t>ショリ</t>
    </rPh>
    <rPh sb="56" eb="58">
      <t>キキ</t>
    </rPh>
    <rPh sb="58" eb="59">
      <t>ザイ</t>
    </rPh>
    <rPh sb="64" eb="66">
      <t>イリョウ</t>
    </rPh>
    <rPh sb="66" eb="68">
      <t>キキ</t>
    </rPh>
    <rPh sb="73" eb="76">
      <t>キキルイ</t>
    </rPh>
    <rPh sb="77" eb="80">
      <t>イリョウヨウ</t>
    </rPh>
    <rPh sb="81" eb="82">
      <t>ノゾ</t>
    </rPh>
    <rPh sb="89" eb="90">
      <t>リ</t>
    </rPh>
    <rPh sb="90" eb="92">
      <t>カガク</t>
    </rPh>
    <rPh sb="92" eb="95">
      <t>キキルイ</t>
    </rPh>
    <rPh sb="102" eb="104">
      <t>ギョウム</t>
    </rPh>
    <rPh sb="104" eb="105">
      <t>ヨウ</t>
    </rPh>
    <rPh sb="105" eb="107">
      <t>チュウボウ</t>
    </rPh>
    <rPh sb="107" eb="110">
      <t>キキルイ</t>
    </rPh>
    <rPh sb="115" eb="117">
      <t>ツウシン</t>
    </rPh>
    <rPh sb="117" eb="119">
      <t>キキ</t>
    </rPh>
    <rPh sb="124" eb="126">
      <t>フクシ</t>
    </rPh>
    <rPh sb="127" eb="129">
      <t>カイゴ</t>
    </rPh>
    <rPh sb="129" eb="130">
      <t>ヨウ</t>
    </rPh>
    <rPh sb="130" eb="132">
      <t>キキ</t>
    </rPh>
    <phoneticPr fontId="2"/>
  </si>
  <si>
    <r>
      <t>※次の印刷関係の営業種目を申請する場合のみ提出してください。</t>
    </r>
    <r>
      <rPr>
        <sz val="12"/>
        <rFont val="ＭＳ Ｐ明朝"/>
        <family val="1"/>
        <charset val="128"/>
      </rPr>
      <t xml:space="preserve">
　</t>
    </r>
    <r>
      <rPr>
        <sz val="10"/>
        <rFont val="ＭＳ Ｐ明朝"/>
        <family val="1"/>
        <charset val="128"/>
      </rPr>
      <t>「600複写｣「605オフセット印刷」「610軽印刷」「615端物印刷」「620フォーム印刷」「625特殊印刷」</t>
    </r>
    <rPh sb="1" eb="2">
      <t>ツギ</t>
    </rPh>
    <rPh sb="3" eb="5">
      <t>インサツ</t>
    </rPh>
    <rPh sb="5" eb="7">
      <t>カンケイ</t>
    </rPh>
    <rPh sb="8" eb="10">
      <t>エイギョウ</t>
    </rPh>
    <rPh sb="10" eb="12">
      <t>シュモク</t>
    </rPh>
    <rPh sb="13" eb="15">
      <t>シンセイ</t>
    </rPh>
    <rPh sb="17" eb="19">
      <t>バアイ</t>
    </rPh>
    <rPh sb="21" eb="23">
      <t>テイシュツ</t>
    </rPh>
    <rPh sb="36" eb="38">
      <t>フクシャ</t>
    </rPh>
    <rPh sb="48" eb="50">
      <t>インサツ</t>
    </rPh>
    <rPh sb="63" eb="64">
      <t>ハシ</t>
    </rPh>
    <rPh sb="64" eb="65">
      <t>モノ</t>
    </rPh>
    <rPh sb="65" eb="67">
      <t>インサツ</t>
    </rPh>
    <phoneticPr fontId="2"/>
  </si>
  <si>
    <t>設備区分</t>
    <rPh sb="0" eb="2">
      <t>セツビ</t>
    </rPh>
    <rPh sb="2" eb="4">
      <t>クブン</t>
    </rPh>
    <phoneticPr fontId="2"/>
  </si>
  <si>
    <t>設置場所</t>
    <rPh sb="0" eb="2">
      <t>セッチ</t>
    </rPh>
    <rPh sb="2" eb="4">
      <t>バショ</t>
    </rPh>
    <phoneticPr fontId="2"/>
  </si>
  <si>
    <t>主たる事業所　･　それ以外</t>
    <rPh sb="0" eb="1">
      <t>オモ</t>
    </rPh>
    <rPh sb="3" eb="6">
      <t>ジギョウショ</t>
    </rPh>
    <rPh sb="11" eb="13">
      <t>イガイ</t>
    </rPh>
    <phoneticPr fontId="2"/>
  </si>
  <si>
    <t>複写 ･ オフセット印刷 ･ 軽印刷 ･ 端物印刷 ･ フォーム印刷 ･ 特殊印刷</t>
    <rPh sb="0" eb="2">
      <t>フクシャ</t>
    </rPh>
    <phoneticPr fontId="2"/>
  </si>
  <si>
    <t>　　</t>
    <phoneticPr fontId="2"/>
  </si>
  <si>
    <t>（複数選択可能）</t>
    <phoneticPr fontId="2"/>
  </si>
  <si>
    <t>▼生産設備・印刷関係情報</t>
    <rPh sb="1" eb="3">
      <t>セイサン</t>
    </rPh>
    <rPh sb="3" eb="5">
      <t>セツビ</t>
    </rPh>
    <rPh sb="6" eb="8">
      <t>インサツ</t>
    </rPh>
    <rPh sb="8" eb="10">
      <t>カンケイ</t>
    </rPh>
    <rPh sb="10" eb="12">
      <t>ジョウホウ</t>
    </rPh>
    <phoneticPr fontId="2"/>
  </si>
  <si>
    <t>※一般機械関係は記入しないでください。</t>
    <rPh sb="1" eb="3">
      <t>イッパン</t>
    </rPh>
    <rPh sb="3" eb="5">
      <t>キカイ</t>
    </rPh>
    <rPh sb="5" eb="7">
      <t>カンケイ</t>
    </rPh>
    <rPh sb="8" eb="10">
      <t>キニュウ</t>
    </rPh>
    <phoneticPr fontId="2"/>
  </si>
  <si>
    <t>※営業種目「600複写」を申請される方は、「対応する営業種目」欄の『特殊印刷』の項目に○をしてください。</t>
    <rPh sb="1" eb="3">
      <t>エイギョウ</t>
    </rPh>
    <rPh sb="3" eb="5">
      <t>シュモク</t>
    </rPh>
    <rPh sb="9" eb="11">
      <t>フクシャ</t>
    </rPh>
    <rPh sb="13" eb="15">
      <t>シンセイ</t>
    </rPh>
    <rPh sb="18" eb="19">
      <t>カタ</t>
    </rPh>
    <rPh sb="22" eb="24">
      <t>タイオウ</t>
    </rPh>
    <rPh sb="26" eb="28">
      <t>エイギョウ</t>
    </rPh>
    <rPh sb="28" eb="30">
      <t>シュモク</t>
    </rPh>
    <rPh sb="31" eb="32">
      <t>ラン</t>
    </rPh>
    <rPh sb="34" eb="36">
      <t>トクシュ</t>
    </rPh>
    <rPh sb="36" eb="38">
      <t>インサツ</t>
    </rPh>
    <rPh sb="40" eb="42">
      <t>コウモク</t>
    </rPh>
    <phoneticPr fontId="2"/>
  </si>
  <si>
    <t>タブロイド版印刷機 ･ その他の印刷機 ･ CD-ROMプレス機 ･ インク濃度検査機</t>
    <rPh sb="5" eb="6">
      <t>バン</t>
    </rPh>
    <rPh sb="6" eb="9">
      <t>インサツキ</t>
    </rPh>
    <rPh sb="14" eb="15">
      <t>タ</t>
    </rPh>
    <rPh sb="16" eb="19">
      <t>インサツキ</t>
    </rPh>
    <rPh sb="31" eb="32">
      <t>キ</t>
    </rPh>
    <rPh sb="38" eb="40">
      <t>ノウド</t>
    </rPh>
    <rPh sb="40" eb="42">
      <t>ケンサ</t>
    </rPh>
    <rPh sb="42" eb="43">
      <t>キ</t>
    </rPh>
    <phoneticPr fontId="2"/>
  </si>
  <si>
    <t>従業員内訳</t>
    <rPh sb="0" eb="3">
      <t>ジュウギョウイン</t>
    </rPh>
    <rPh sb="3" eb="5">
      <t>ウチワケ</t>
    </rPh>
    <phoneticPr fontId="2"/>
  </si>
  <si>
    <t>▼従業員内訳情報</t>
    <rPh sb="1" eb="4">
      <t>ジュウギョウイン</t>
    </rPh>
    <rPh sb="4" eb="6">
      <t>ウチワケ</t>
    </rPh>
    <rPh sb="6" eb="8">
      <t>ジョウホウ</t>
    </rPh>
    <phoneticPr fontId="2"/>
  </si>
  <si>
    <t>※「物品｣「委託」で営業種目（細目）によって必須等となる許可がある場合に提出してください。</t>
    <rPh sb="2" eb="4">
      <t>ブッピン</t>
    </rPh>
    <rPh sb="6" eb="8">
      <t>イタク</t>
    </rPh>
    <rPh sb="10" eb="12">
      <t>エイギョウ</t>
    </rPh>
    <rPh sb="12" eb="14">
      <t>シュモク</t>
    </rPh>
    <rPh sb="15" eb="17">
      <t>サイモク</t>
    </rPh>
    <rPh sb="22" eb="24">
      <t>ヒッス</t>
    </rPh>
    <rPh sb="24" eb="25">
      <t>トウ</t>
    </rPh>
    <rPh sb="28" eb="30">
      <t>キョカ</t>
    </rPh>
    <rPh sb="33" eb="35">
      <t>バアイ</t>
    </rPh>
    <rPh sb="36" eb="38">
      <t>テイシュツ</t>
    </rPh>
    <phoneticPr fontId="2"/>
  </si>
  <si>
    <t>▼許認可情報</t>
    <rPh sb="1" eb="4">
      <t>キョニンカ</t>
    </rPh>
    <rPh sb="4" eb="6">
      <t>ジョウホウ</t>
    </rPh>
    <phoneticPr fontId="2"/>
  </si>
  <si>
    <t>許可等の証明書類名称</t>
  </si>
  <si>
    <t>発行者</t>
    <rPh sb="0" eb="3">
      <t>ハッコウシャ</t>
    </rPh>
    <phoneticPr fontId="2"/>
  </si>
  <si>
    <t>コード</t>
    <phoneticPr fontId="2"/>
  </si>
  <si>
    <r>
      <t>西暦</t>
    </r>
    <r>
      <rPr>
        <sz val="11"/>
        <rFont val="ＭＳ Ｐ明朝"/>
        <family val="1"/>
        <charset val="128"/>
      </rPr>
      <t>　　      /    /    /</t>
    </r>
    <rPh sb="0" eb="2">
      <t>セイレキ</t>
    </rPh>
    <phoneticPr fontId="2"/>
  </si>
  <si>
    <t>許認可</t>
    <rPh sb="0" eb="3">
      <t>キョニンカ</t>
    </rPh>
    <phoneticPr fontId="2"/>
  </si>
  <si>
    <t>資本金</t>
    <rPh sb="0" eb="3">
      <t>シホンキン</t>
    </rPh>
    <phoneticPr fontId="2"/>
  </si>
  <si>
    <t>受付番号</t>
    <rPh sb="0" eb="2">
      <t>ウケツケ</t>
    </rPh>
    <rPh sb="2" eb="4">
      <t>バンゴウ</t>
    </rPh>
    <phoneticPr fontId="2"/>
  </si>
  <si>
    <t>事業所電話番号</t>
    <rPh sb="0" eb="3">
      <t>ジギョウショ</t>
    </rPh>
    <rPh sb="3" eb="5">
      <t>デンワ</t>
    </rPh>
    <rPh sb="5" eb="7">
      <t>バンゴウ</t>
    </rPh>
    <phoneticPr fontId="2"/>
  </si>
  <si>
    <t>事業所FAX番号</t>
    <rPh sb="0" eb="3">
      <t>ジギョウショ</t>
    </rPh>
    <rPh sb="6" eb="8">
      <t>バンゴウ</t>
    </rPh>
    <phoneticPr fontId="2"/>
  </si>
  <si>
    <t>経営審査評点</t>
  </si>
  <si>
    <t>総合P</t>
    <rPh sb="0" eb="2">
      <t>ソウゴウ</t>
    </rPh>
    <phoneticPr fontId="2"/>
  </si>
  <si>
    <t>X１</t>
    <phoneticPr fontId="2"/>
  </si>
  <si>
    <t>Z</t>
    <phoneticPr fontId="2"/>
  </si>
  <si>
    <t>建設工事の種類</t>
    <rPh sb="0" eb="2">
      <t>ケンセツ</t>
    </rPh>
    <rPh sb="2" eb="4">
      <t>コウジ</t>
    </rPh>
    <rPh sb="5" eb="7">
      <t>シュルイ</t>
    </rPh>
    <phoneticPr fontId="2"/>
  </si>
  <si>
    <t>土木一式工事</t>
    <rPh sb="0" eb="2">
      <t>ドボク</t>
    </rPh>
    <rPh sb="2" eb="4">
      <t>イッシキ</t>
    </rPh>
    <rPh sb="4" eb="6">
      <t>コウジ</t>
    </rPh>
    <phoneticPr fontId="2"/>
  </si>
  <si>
    <t>左官工事</t>
    <rPh sb="0" eb="1">
      <t>ヒダリ</t>
    </rPh>
    <rPh sb="1" eb="2">
      <t>カン</t>
    </rPh>
    <rPh sb="2" eb="3">
      <t>コウ</t>
    </rPh>
    <rPh sb="3" eb="4">
      <t>コト</t>
    </rPh>
    <phoneticPr fontId="2"/>
  </si>
  <si>
    <t>とび・土工・ｺﾝｸﾘｰﾄ工事</t>
    <rPh sb="3" eb="4">
      <t>ツチ</t>
    </rPh>
    <rPh sb="4" eb="5">
      <t>コウ</t>
    </rPh>
    <phoneticPr fontId="2"/>
  </si>
  <si>
    <t>石工事</t>
    <rPh sb="0" eb="1">
      <t>イシ</t>
    </rPh>
    <rPh sb="1" eb="2">
      <t>コウ</t>
    </rPh>
    <rPh sb="2" eb="3">
      <t>コト</t>
    </rPh>
    <phoneticPr fontId="2"/>
  </si>
  <si>
    <t>屋根工事</t>
    <rPh sb="0" eb="1">
      <t>ヤ</t>
    </rPh>
    <rPh sb="1" eb="2">
      <t>ネ</t>
    </rPh>
    <rPh sb="2" eb="3">
      <t>コウ</t>
    </rPh>
    <rPh sb="3" eb="4">
      <t>コト</t>
    </rPh>
    <phoneticPr fontId="2"/>
  </si>
  <si>
    <t>電気工事</t>
    <rPh sb="0" eb="1">
      <t>デン</t>
    </rPh>
    <rPh sb="1" eb="2">
      <t>キ</t>
    </rPh>
    <rPh sb="2" eb="3">
      <t>コウ</t>
    </rPh>
    <rPh sb="3" eb="4">
      <t>コト</t>
    </rPh>
    <phoneticPr fontId="2"/>
  </si>
  <si>
    <t>管工事</t>
    <rPh sb="0" eb="1">
      <t>クダ</t>
    </rPh>
    <rPh sb="1" eb="2">
      <t>コウ</t>
    </rPh>
    <rPh sb="2" eb="3">
      <t>コト</t>
    </rPh>
    <phoneticPr fontId="2"/>
  </si>
  <si>
    <t>鋼構造物工事</t>
    <rPh sb="0" eb="1">
      <t>ハガネ</t>
    </rPh>
    <rPh sb="1" eb="2">
      <t>カマエ</t>
    </rPh>
    <rPh sb="2" eb="3">
      <t>ヅクリ</t>
    </rPh>
    <rPh sb="3" eb="4">
      <t>ブツ</t>
    </rPh>
    <rPh sb="4" eb="6">
      <t>コウジ</t>
    </rPh>
    <phoneticPr fontId="2"/>
  </si>
  <si>
    <t>鉄筋工事</t>
    <rPh sb="0" eb="1">
      <t>テツ</t>
    </rPh>
    <rPh sb="1" eb="2">
      <t>スジ</t>
    </rPh>
    <rPh sb="2" eb="3">
      <t>コウ</t>
    </rPh>
    <rPh sb="3" eb="4">
      <t>コト</t>
    </rPh>
    <phoneticPr fontId="2"/>
  </si>
  <si>
    <t>板金工事</t>
    <rPh sb="0" eb="1">
      <t>イタ</t>
    </rPh>
    <rPh sb="1" eb="2">
      <t>キン</t>
    </rPh>
    <rPh sb="2" eb="3">
      <t>コウ</t>
    </rPh>
    <rPh sb="3" eb="4">
      <t>コト</t>
    </rPh>
    <phoneticPr fontId="2"/>
  </si>
  <si>
    <t>ガラス工事</t>
    <rPh sb="3" eb="4">
      <t>コウ</t>
    </rPh>
    <rPh sb="4" eb="5">
      <t>コト</t>
    </rPh>
    <phoneticPr fontId="2"/>
  </si>
  <si>
    <t>塗装工事</t>
    <rPh sb="0" eb="1">
      <t>ヌリ</t>
    </rPh>
    <rPh sb="1" eb="2">
      <t>ソウ</t>
    </rPh>
    <rPh sb="2" eb="3">
      <t>コウ</t>
    </rPh>
    <rPh sb="3" eb="4">
      <t>コト</t>
    </rPh>
    <phoneticPr fontId="2"/>
  </si>
  <si>
    <t>内装仕上工事</t>
    <rPh sb="0" eb="2">
      <t>ナイソウ</t>
    </rPh>
    <rPh sb="2" eb="4">
      <t>シアゲ</t>
    </rPh>
    <rPh sb="4" eb="6">
      <t>コウジ</t>
    </rPh>
    <phoneticPr fontId="2"/>
  </si>
  <si>
    <t>大工工事</t>
    <rPh sb="0" eb="1">
      <t>ダイ</t>
    </rPh>
    <rPh sb="1" eb="2">
      <t>コウ</t>
    </rPh>
    <rPh sb="2" eb="3">
      <t>コウ</t>
    </rPh>
    <rPh sb="3" eb="4">
      <t>コト</t>
    </rPh>
    <phoneticPr fontId="2"/>
  </si>
  <si>
    <t>建築一式工事</t>
    <rPh sb="0" eb="2">
      <t>ケンチク</t>
    </rPh>
    <rPh sb="2" eb="4">
      <t>イッシキ</t>
    </rPh>
    <rPh sb="4" eb="6">
      <t>コウジ</t>
    </rPh>
    <phoneticPr fontId="2"/>
  </si>
  <si>
    <t>機械器具設置工事</t>
    <rPh sb="0" eb="1">
      <t>キ</t>
    </rPh>
    <rPh sb="1" eb="2">
      <t>カイ</t>
    </rPh>
    <rPh sb="2" eb="3">
      <t>ウツワ</t>
    </rPh>
    <rPh sb="3" eb="4">
      <t>グ</t>
    </rPh>
    <phoneticPr fontId="2"/>
  </si>
  <si>
    <t>電気通信工事</t>
    <rPh sb="0" eb="2">
      <t>デンキ</t>
    </rPh>
    <rPh sb="2" eb="4">
      <t>ツウシン</t>
    </rPh>
    <rPh sb="4" eb="6">
      <t>コウジ</t>
    </rPh>
    <phoneticPr fontId="2"/>
  </si>
  <si>
    <t>造園工事</t>
    <rPh sb="0" eb="1">
      <t>ヅクリ</t>
    </rPh>
    <rPh sb="1" eb="2">
      <t>エン</t>
    </rPh>
    <rPh sb="2" eb="3">
      <t>コウ</t>
    </rPh>
    <rPh sb="3" eb="4">
      <t>コト</t>
    </rPh>
    <phoneticPr fontId="2"/>
  </si>
  <si>
    <t>さく井工事</t>
    <rPh sb="2" eb="3">
      <t>イ</t>
    </rPh>
    <rPh sb="3" eb="4">
      <t>コウ</t>
    </rPh>
    <rPh sb="4" eb="5">
      <t>コト</t>
    </rPh>
    <phoneticPr fontId="2"/>
  </si>
  <si>
    <t>建具工事</t>
    <rPh sb="0" eb="1">
      <t>ケン</t>
    </rPh>
    <rPh sb="1" eb="2">
      <t>グ</t>
    </rPh>
    <rPh sb="2" eb="3">
      <t>コウ</t>
    </rPh>
    <rPh sb="3" eb="4">
      <t>コト</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</si>
  <si>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</si>
  <si>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</si>
  <si>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</si>
  <si>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業　　者　　カ　　ー　　ド</t>
    <rPh sb="0" eb="1">
      <t>ギョウ</t>
    </rPh>
    <rPh sb="3" eb="4">
      <t>シャ</t>
    </rPh>
    <phoneticPr fontId="2"/>
  </si>
  <si>
    <t>（フリガナ）</t>
    <phoneticPr fontId="2"/>
  </si>
  <si>
    <t>制度加入状況</t>
    <phoneticPr fontId="2"/>
  </si>
  <si>
    <t>タイル・れんが・ブロック工事</t>
    <phoneticPr fontId="2"/>
  </si>
  <si>
    <t>申請業種情報（希望する営業種目及び細目をリストから選択して記入してください.）</t>
    <rPh sb="0" eb="2">
      <t>シンセイ</t>
    </rPh>
    <rPh sb="2" eb="4">
      <t>ギョウシュ</t>
    </rPh>
    <rPh sb="4" eb="6">
      <t>ジョウホウ</t>
    </rPh>
    <rPh sb="7" eb="9">
      <t>キボウ</t>
    </rPh>
    <rPh sb="11" eb="13">
      <t>エイギョウ</t>
    </rPh>
    <rPh sb="13" eb="15">
      <t>シュモク</t>
    </rPh>
    <rPh sb="15" eb="16">
      <t>オヨ</t>
    </rPh>
    <rPh sb="17" eb="19">
      <t>サイモク</t>
    </rPh>
    <rPh sb="25" eb="27">
      <t>センタク</t>
    </rPh>
    <rPh sb="29" eb="31">
      <t>キニュウ</t>
    </rPh>
    <phoneticPr fontId="2"/>
  </si>
  <si>
    <t>申請者情報</t>
    <rPh sb="0" eb="2">
      <t>シンセイ</t>
    </rPh>
    <rPh sb="2" eb="3">
      <t>シャ</t>
    </rPh>
    <rPh sb="3" eb="5">
      <t>ジョウホウ</t>
    </rPh>
    <phoneticPr fontId="2"/>
  </si>
  <si>
    <t>受任者情報</t>
    <rPh sb="0" eb="2">
      <t>ジュニン</t>
    </rPh>
    <rPh sb="2" eb="3">
      <t>シャ</t>
    </rPh>
    <rPh sb="3" eb="5">
      <t>ジョウホウ</t>
    </rPh>
    <phoneticPr fontId="2"/>
  </si>
  <si>
    <t>役職名及び氏名</t>
    <rPh sb="0" eb="2">
      <t>ヤクショク</t>
    </rPh>
    <rPh sb="2" eb="3">
      <t>メイ</t>
    </rPh>
    <rPh sb="3" eb="4">
      <t>オヨ</t>
    </rPh>
    <rPh sb="5" eb="7">
      <t>シメイ</t>
    </rPh>
    <phoneticPr fontId="2"/>
  </si>
  <si>
    <t>郵便番号
及び住所</t>
    <rPh sb="0" eb="4">
      <t>ユウビンバンゴウ</t>
    </rPh>
    <rPh sb="5" eb="6">
      <t>オヨ</t>
    </rPh>
    <rPh sb="7" eb="9">
      <t>ジュウショ</t>
    </rPh>
    <phoneticPr fontId="2"/>
  </si>
  <si>
    <t>☆退職金</t>
    <rPh sb="1" eb="4">
      <t>タイショクキン</t>
    </rPh>
    <phoneticPr fontId="2"/>
  </si>
  <si>
    <t>★建退共</t>
    <rPh sb="1" eb="2">
      <t>ケン</t>
    </rPh>
    <rPh sb="2" eb="3">
      <t>タイ</t>
    </rPh>
    <rPh sb="3" eb="4">
      <t>トモ</t>
    </rPh>
    <phoneticPr fontId="2"/>
  </si>
  <si>
    <t>★建災防</t>
    <rPh sb="1" eb="2">
      <t>ケン</t>
    </rPh>
    <rPh sb="2" eb="3">
      <t>ワザワ</t>
    </rPh>
    <rPh sb="3" eb="4">
      <t>ボウ</t>
    </rPh>
    <phoneticPr fontId="2"/>
  </si>
  <si>
    <t>★経営審査情報（経審の評点を記入してください.）</t>
    <rPh sb="5" eb="7">
      <t>ジョウホウ</t>
    </rPh>
    <rPh sb="8" eb="9">
      <t>キョウ</t>
    </rPh>
    <rPh sb="9" eb="10">
      <t>シン</t>
    </rPh>
    <rPh sb="11" eb="13">
      <t>ヒョウテン</t>
    </rPh>
    <rPh sb="14" eb="16">
      <t>キニュウ</t>
    </rPh>
    <phoneticPr fontId="2"/>
  </si>
  <si>
    <t>業者カード（継続用紙）</t>
    <rPh sb="0" eb="2">
      <t>ギョウシャ</t>
    </rPh>
    <rPh sb="6" eb="8">
      <t>ケイゾク</t>
    </rPh>
    <rPh sb="8" eb="10">
      <t>ヨウシ</t>
    </rPh>
    <phoneticPr fontId="2"/>
  </si>
  <si>
    <t>元請･下請区分</t>
    <rPh sb="5" eb="7">
      <t>クブン</t>
    </rPh>
    <phoneticPr fontId="2"/>
  </si>
  <si>
    <t>入札参加資格審査結果通知書</t>
    <rPh sb="0" eb="2">
      <t>ニュウサツ</t>
    </rPh>
    <rPh sb="2" eb="4">
      <t>サンカ</t>
    </rPh>
    <rPh sb="4" eb="6">
      <t>シカク</t>
    </rPh>
    <rPh sb="6" eb="8">
      <t>シンサ</t>
    </rPh>
    <rPh sb="8" eb="10">
      <t>ケッカ</t>
    </rPh>
    <rPh sb="10" eb="13">
      <t>ツウチショ</t>
    </rPh>
    <phoneticPr fontId="2"/>
  </si>
  <si>
    <t>　商号または名称</t>
    <rPh sb="1" eb="2">
      <t>ショウ</t>
    </rPh>
    <rPh sb="2" eb="3">
      <t>ゴウ</t>
    </rPh>
    <rPh sb="6" eb="7">
      <t>メイ</t>
    </rPh>
    <rPh sb="7" eb="8">
      <t>ショウ</t>
    </rPh>
    <phoneticPr fontId="2"/>
  </si>
  <si>
    <t>登録番号</t>
    <rPh sb="0" eb="2">
      <t>トウロク</t>
    </rPh>
    <rPh sb="2" eb="4">
      <t>バンゴウ</t>
    </rPh>
    <phoneticPr fontId="2"/>
  </si>
  <si>
    <t>　　　　先に申請のあった入札参加資格を審査</t>
    <rPh sb="4" eb="5">
      <t>サキ</t>
    </rPh>
    <rPh sb="6" eb="8">
      <t>シンセイ</t>
    </rPh>
    <rPh sb="12" eb="14">
      <t>ニュウサツ</t>
    </rPh>
    <rPh sb="14" eb="16">
      <t>サンカ</t>
    </rPh>
    <rPh sb="16" eb="18">
      <t>シカク</t>
    </rPh>
    <rPh sb="19" eb="21">
      <t>シンサ</t>
    </rPh>
    <phoneticPr fontId="2"/>
  </si>
  <si>
    <t>　　　した結果、適格と認め入札参加資格者名</t>
    <rPh sb="5" eb="7">
      <t>ケッカ</t>
    </rPh>
    <rPh sb="8" eb="10">
      <t>テキカク</t>
    </rPh>
    <rPh sb="11" eb="12">
      <t>ミト</t>
    </rPh>
    <rPh sb="13" eb="15">
      <t>ニュウサツ</t>
    </rPh>
    <rPh sb="15" eb="17">
      <t>サンカ</t>
    </rPh>
    <rPh sb="17" eb="20">
      <t>シカクシャ</t>
    </rPh>
    <rPh sb="20" eb="21">
      <t>メイ</t>
    </rPh>
    <phoneticPr fontId="2"/>
  </si>
  <si>
    <t>　　　簿に登載したので通知します。</t>
    <rPh sb="3" eb="4">
      <t>ボ</t>
    </rPh>
    <rPh sb="5" eb="7">
      <t>トウサイ</t>
    </rPh>
    <rPh sb="11" eb="13">
      <t>ツウチ</t>
    </rPh>
    <phoneticPr fontId="2"/>
  </si>
  <si>
    <t>　有効登録期間</t>
    <rPh sb="1" eb="3">
      <t>ユウコウ</t>
    </rPh>
    <rPh sb="3" eb="5">
      <t>トウロク</t>
    </rPh>
    <rPh sb="5" eb="7">
      <t>キカン</t>
    </rPh>
    <phoneticPr fontId="2"/>
  </si>
  <si>
    <t>直前第１営業年度売上高計</t>
    <phoneticPr fontId="2"/>
  </si>
  <si>
    <t>切り取り線</t>
    <rPh sb="0" eb="5">
      <t>キリトリセン</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</si>
  <si>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</si>
  <si>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</si>
  <si>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</si>
  <si>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</si>
  <si>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</si>
  <si>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</si>
  <si>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</si>
  <si>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</si>
  <si>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</si>
  <si>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※☆は、工事もしくはｺﾝｻﾙを申請する場合のみ記入してください.　★は、工事を申請する場合のみ記入してください.</t>
    <rPh sb="4" eb="6">
      <t>コウジ</t>
    </rPh>
    <rPh sb="15" eb="17">
      <t>シンセイ</t>
    </rPh>
    <rPh sb="19" eb="21">
      <t>バアイ</t>
    </rPh>
    <rPh sb="23" eb="25">
      <t>キニュウ</t>
    </rPh>
    <phoneticPr fontId="2"/>
  </si>
  <si>
    <t>☆ｴｺｱｸｼｮﾝ21</t>
    <phoneticPr fontId="2"/>
  </si>
  <si>
    <t>申請担当者の電話番号</t>
    <rPh sb="0" eb="2">
      <t>シンセイ</t>
    </rPh>
    <rPh sb="2" eb="5">
      <t>タントウシャ</t>
    </rPh>
    <rPh sb="6" eb="8">
      <t>デンワ</t>
    </rPh>
    <rPh sb="8" eb="10">
      <t>バンゴウ</t>
    </rPh>
    <phoneticPr fontId="2"/>
  </si>
  <si>
    <r>
      <t>郵便番号及び</t>
    </r>
    <r>
      <rPr>
        <u/>
        <sz val="10"/>
        <rFont val="ＭＳ Ｐ明朝"/>
        <family val="1"/>
        <charset val="128"/>
      </rPr>
      <t>住　所</t>
    </r>
    <phoneticPr fontId="2"/>
  </si>
  <si>
    <t>▼申請担当者情報</t>
    <rPh sb="1" eb="3">
      <t>シンセイ</t>
    </rPh>
    <rPh sb="3" eb="6">
      <t>タントウシャ</t>
    </rPh>
    <rPh sb="6" eb="8">
      <t>ジョウホウ</t>
    </rPh>
    <phoneticPr fontId="2"/>
  </si>
  <si>
    <t>申請担当者の支店・営業所名、部課名、役職、氏名</t>
    <rPh sb="0" eb="2">
      <t>シンセイ</t>
    </rPh>
    <rPh sb="2" eb="5">
      <t>タントウシャ</t>
    </rPh>
    <rPh sb="6" eb="8">
      <t>シテン</t>
    </rPh>
    <rPh sb="9" eb="12">
      <t>エイギョウショ</t>
    </rPh>
    <rPh sb="12" eb="13">
      <t>メイ</t>
    </rPh>
    <rPh sb="14" eb="16">
      <t>ブカ</t>
    </rPh>
    <rPh sb="16" eb="17">
      <t>メイ</t>
    </rPh>
    <rPh sb="18" eb="20">
      <t>ヤクショク</t>
    </rPh>
    <rPh sb="21" eb="23">
      <t>シメイ</t>
    </rPh>
    <phoneticPr fontId="2"/>
  </si>
  <si>
    <t>代表者役職名及び氏名</t>
    <phoneticPr fontId="2"/>
  </si>
  <si>
    <t>・印刷業関係</t>
    <rPh sb="1" eb="4">
      <t>インサツギョウ</t>
    </rPh>
    <rPh sb="4" eb="6">
      <t>カンケイ</t>
    </rPh>
    <phoneticPr fontId="2"/>
  </si>
  <si>
    <t>・情報処理関係</t>
    <rPh sb="1" eb="3">
      <t>ジョウホウ</t>
    </rPh>
    <rPh sb="3" eb="5">
      <t>ショリ</t>
    </rPh>
    <rPh sb="5" eb="7">
      <t>カンケイ</t>
    </rPh>
    <phoneticPr fontId="2"/>
  </si>
  <si>
    <t>・給食業務関係</t>
    <rPh sb="1" eb="3">
      <t>キュウショク</t>
    </rPh>
    <rPh sb="3" eb="5">
      <t>ギョウム</t>
    </rPh>
    <rPh sb="5" eb="7">
      <t>カンケイ</t>
    </rPh>
    <phoneticPr fontId="2"/>
  </si>
  <si>
    <t>・検査・調査業務関係</t>
    <rPh sb="1" eb="3">
      <t>ケンサ</t>
    </rPh>
    <rPh sb="4" eb="6">
      <t>チョウサ</t>
    </rPh>
    <rPh sb="6" eb="8">
      <t>ギョウム</t>
    </rPh>
    <rPh sb="8" eb="10">
      <t>カンケイ</t>
    </rPh>
    <phoneticPr fontId="2"/>
  </si>
  <si>
    <t>・建築設備保守業務関係</t>
    <rPh sb="1" eb="3">
      <t>ケンチク</t>
    </rPh>
    <rPh sb="3" eb="5">
      <t>セツビ</t>
    </rPh>
    <rPh sb="5" eb="7">
      <t>ホシュ</t>
    </rPh>
    <rPh sb="7" eb="9">
      <t>ギョウム</t>
    </rPh>
    <rPh sb="9" eb="11">
      <t>カンケイ</t>
    </rPh>
    <phoneticPr fontId="2"/>
  </si>
  <si>
    <t>・電気通信設備保守管理業務関係</t>
    <rPh sb="1" eb="3">
      <t>デンキ</t>
    </rPh>
    <rPh sb="3" eb="5">
      <t>ツウシン</t>
    </rPh>
    <rPh sb="5" eb="7">
      <t>セツビ</t>
    </rPh>
    <rPh sb="7" eb="9">
      <t>ホシュ</t>
    </rPh>
    <rPh sb="9" eb="11">
      <t>カンリ</t>
    </rPh>
    <rPh sb="11" eb="13">
      <t>ギョウム</t>
    </rPh>
    <rPh sb="13" eb="15">
      <t>カンケイ</t>
    </rPh>
    <phoneticPr fontId="2"/>
  </si>
  <si>
    <t>・警備業務関係</t>
    <rPh sb="1" eb="3">
      <t>ケイビ</t>
    </rPh>
    <rPh sb="3" eb="5">
      <t>ギョウム</t>
    </rPh>
    <rPh sb="5" eb="7">
      <t>カンケイ</t>
    </rPh>
    <phoneticPr fontId="2"/>
  </si>
  <si>
    <t>・林業関係</t>
    <rPh sb="1" eb="3">
      <t>リンギョウ</t>
    </rPh>
    <rPh sb="3" eb="5">
      <t>カンケイ</t>
    </rPh>
    <phoneticPr fontId="2"/>
  </si>
  <si>
    <t>・その他の資格者</t>
    <rPh sb="3" eb="4">
      <t>タ</t>
    </rPh>
    <rPh sb="5" eb="8">
      <t>シカクシャ</t>
    </rPh>
    <phoneticPr fontId="2"/>
  </si>
  <si>
    <t>『職員の総数』（正規従業員数合計）</t>
    <rPh sb="1" eb="3">
      <t>ショクイン</t>
    </rPh>
    <rPh sb="4" eb="6">
      <t>ソウスウ</t>
    </rPh>
    <phoneticPr fontId="2"/>
  </si>
  <si>
    <t>技術職員数合計</t>
    <rPh sb="0" eb="2">
      <t>ギジュツ</t>
    </rPh>
    <rPh sb="2" eb="4">
      <t>ショクイン</t>
    </rPh>
    <rPh sb="4" eb="5">
      <t>スウ</t>
    </rPh>
    <rPh sb="5" eb="7">
      <t>ゴウケイ</t>
    </rPh>
    <phoneticPr fontId="2"/>
  </si>
  <si>
    <t>※官公庁の実績を優先して記入してください。</t>
    <rPh sb="1" eb="4">
      <t>カンコウチョウ</t>
    </rPh>
    <rPh sb="5" eb="7">
      <t>ジッセキ</t>
    </rPh>
    <rPh sb="8" eb="10">
      <t>ユウセン</t>
    </rPh>
    <rPh sb="12" eb="14">
      <t>キニュウ</t>
    </rPh>
    <phoneticPr fontId="2"/>
  </si>
  <si>
    <t>熱絶縁工事</t>
    <phoneticPr fontId="2"/>
  </si>
  <si>
    <t>防水工事</t>
    <rPh sb="0" eb="2">
      <t>ボウスイ</t>
    </rPh>
    <rPh sb="2" eb="4">
      <t>コウジ</t>
    </rPh>
    <phoneticPr fontId="2"/>
  </si>
  <si>
    <t>正規職員の総数</t>
    <rPh sb="0" eb="2">
      <t>セイキ</t>
    </rPh>
    <rPh sb="2" eb="4">
      <t>ショクイン</t>
    </rPh>
    <rPh sb="5" eb="7">
      <t>ソウスウ</t>
    </rPh>
    <phoneticPr fontId="2"/>
  </si>
  <si>
    <t>１</t>
    <phoneticPr fontId="2"/>
  </si>
  <si>
    <t>２</t>
    <phoneticPr fontId="2"/>
  </si>
  <si>
    <t>３</t>
    <phoneticPr fontId="2"/>
  </si>
  <si>
    <t>４</t>
    <phoneticPr fontId="2"/>
  </si>
  <si>
    <t>５</t>
    <phoneticPr fontId="2"/>
  </si>
  <si>
    <t>しゅんせつ工事</t>
    <rPh sb="5" eb="6">
      <t>コウ</t>
    </rPh>
    <rPh sb="6" eb="7">
      <t>コト</t>
    </rPh>
    <phoneticPr fontId="2"/>
  </si>
  <si>
    <t>ほ装工事</t>
    <rPh sb="1" eb="2">
      <t>ソウ</t>
    </rPh>
    <rPh sb="2" eb="3">
      <t>コウ</t>
    </rPh>
    <rPh sb="3" eb="4">
      <t>コト</t>
    </rPh>
    <phoneticPr fontId="2"/>
  </si>
  <si>
    <t>※☆は、工事・ｺﾝｻﾙを申請する場合のみ記入してください。　★は、工事を申請する場合のみ記入してください。</t>
    <rPh sb="4" eb="6">
      <t>コウジ</t>
    </rPh>
    <rPh sb="12" eb="14">
      <t>シンセイ</t>
    </rPh>
    <rPh sb="16" eb="18">
      <t>バアイ</t>
    </rPh>
    <rPh sb="20" eb="22">
      <t>キニュウ</t>
    </rPh>
    <phoneticPr fontId="2"/>
  </si>
  <si>
    <t>※１枚に収まらないときは、適宜コピーして作成してください。</t>
    <rPh sb="2" eb="3">
      <t>マイ</t>
    </rPh>
    <rPh sb="4" eb="5">
      <t>オサ</t>
    </rPh>
    <rPh sb="13" eb="15">
      <t>テキギ</t>
    </rPh>
    <rPh sb="20" eb="22">
      <t>サクセイ</t>
    </rPh>
    <phoneticPr fontId="2"/>
  </si>
  <si>
    <r>
      <t>経営規模　</t>
    </r>
    <r>
      <rPr>
        <b/>
        <sz val="9"/>
        <rFont val="ＭＳ Ｐゴシック"/>
        <family val="3"/>
        <charset val="128"/>
      </rPr>
      <t>（X2）</t>
    </r>
    <phoneticPr fontId="2"/>
  </si>
  <si>
    <r>
      <t>経営状況　</t>
    </r>
    <r>
      <rPr>
        <b/>
        <sz val="9"/>
        <rFont val="ＭＳ Ｐゴシック"/>
        <family val="3"/>
        <charset val="128"/>
      </rPr>
      <t>（Y）</t>
    </r>
    <phoneticPr fontId="2"/>
  </si>
  <si>
    <r>
      <t>社会性等　</t>
    </r>
    <r>
      <rPr>
        <b/>
        <sz val="9"/>
        <rFont val="ＭＳ Ｐゴシック"/>
        <family val="3"/>
        <charset val="128"/>
      </rPr>
      <t>（W）</t>
    </r>
    <phoneticPr fontId="2"/>
  </si>
  <si>
    <t>営業種目コード</t>
    <rPh sb="0" eb="2">
      <t>エイギョウ</t>
    </rPh>
    <rPh sb="2" eb="4">
      <t>シュモク</t>
    </rPh>
    <phoneticPr fontId="2"/>
  </si>
  <si>
    <t>細目コード</t>
    <rPh sb="0" eb="2">
      <t>サイモク</t>
    </rPh>
    <phoneticPr fontId="2"/>
  </si>
  <si>
    <t>※申請する営業種目が複数にわたるなど、１枚で足りない場合は、継続用紙をお使いください.</t>
    <rPh sb="1" eb="3">
      <t>シンセイ</t>
    </rPh>
    <rPh sb="5" eb="7">
      <t>エイギョウ</t>
    </rPh>
    <rPh sb="7" eb="9">
      <t>シュモク</t>
    </rPh>
    <rPh sb="10" eb="12">
      <t>フクスウ</t>
    </rPh>
    <rPh sb="20" eb="21">
      <t>マイ</t>
    </rPh>
    <rPh sb="22" eb="23">
      <t>タ</t>
    </rPh>
    <rPh sb="26" eb="28">
      <t>バアイ</t>
    </rPh>
    <rPh sb="30" eb="32">
      <t>ケイゾク</t>
    </rPh>
    <rPh sb="32" eb="34">
      <t>ヨウシ</t>
    </rPh>
    <rPh sb="36" eb="37">
      <t>ツカ</t>
    </rPh>
    <phoneticPr fontId="2"/>
  </si>
  <si>
    <t>種目名</t>
    <rPh sb="2" eb="3">
      <t>メイ</t>
    </rPh>
    <phoneticPr fontId="2"/>
  </si>
  <si>
    <t>細目名</t>
    <rPh sb="2" eb="3">
      <t>メイ</t>
    </rPh>
    <phoneticPr fontId="2"/>
  </si>
  <si>
    <t>主たる事業所E-mailｱﾄﾞﾚｽ</t>
    <rPh sb="0" eb="1">
      <t>シュ</t>
    </rPh>
    <rPh sb="3" eb="6">
      <t>ジギョウショ</t>
    </rPh>
    <phoneticPr fontId="2"/>
  </si>
  <si>
    <t>受任先E-mailｱﾄﾞﾚｽ</t>
    <rPh sb="0" eb="2">
      <t>ジュニン</t>
    </rPh>
    <rPh sb="2" eb="3">
      <t>サキ</t>
    </rPh>
    <phoneticPr fontId="2"/>
  </si>
  <si>
    <t>※登録しようとする業種区分が複数の場合は、業種区分ごとに、はがき等をご用意ください。</t>
    <rPh sb="1" eb="3">
      <t>トウロク</t>
    </rPh>
    <rPh sb="9" eb="11">
      <t>ギョウシュ</t>
    </rPh>
    <rPh sb="11" eb="13">
      <t>クブン</t>
    </rPh>
    <rPh sb="14" eb="16">
      <t>フクスウ</t>
    </rPh>
    <rPh sb="17" eb="19">
      <t>バアイ</t>
    </rPh>
    <rPh sb="21" eb="23">
      <t>ギョウシュ</t>
    </rPh>
    <rPh sb="23" eb="25">
      <t>クブン</t>
    </rPh>
    <rPh sb="32" eb="33">
      <t>トウ</t>
    </rPh>
    <rPh sb="35" eb="37">
      <t>ヨウイ</t>
    </rPh>
    <phoneticPr fontId="2"/>
  </si>
  <si>
    <t>解体工事</t>
    <rPh sb="0" eb="2">
      <t>カイタイ</t>
    </rPh>
    <rPh sb="2" eb="4">
      <t>コウジ</t>
    </rPh>
    <phoneticPr fontId="2"/>
  </si>
  <si>
    <t>・消防施設保守管理業務関係</t>
    <rPh sb="1" eb="3">
      <t>ショウボウ</t>
    </rPh>
    <rPh sb="3" eb="5">
      <t>シセツ</t>
    </rPh>
    <rPh sb="5" eb="7">
      <t>ホシュ</t>
    </rPh>
    <rPh sb="7" eb="9">
      <t>カンリ</t>
    </rPh>
    <rPh sb="9" eb="11">
      <t>ギョウム</t>
    </rPh>
    <rPh sb="11" eb="13">
      <t>カンケイ</t>
    </rPh>
    <phoneticPr fontId="2"/>
  </si>
  <si>
    <t>森林整備基本研修修了者</t>
    <rPh sb="0" eb="2">
      <t>シンリン</t>
    </rPh>
    <rPh sb="2" eb="4">
      <t>セイビ</t>
    </rPh>
    <rPh sb="4" eb="6">
      <t>キホン</t>
    </rPh>
    <rPh sb="6" eb="8">
      <t>ケンシュウ</t>
    </rPh>
    <rPh sb="8" eb="11">
      <t>シュウリョウシャ</t>
    </rPh>
    <phoneticPr fontId="2"/>
  </si>
  <si>
    <t>検査技士</t>
    <rPh sb="0" eb="2">
      <t>ケンサ</t>
    </rPh>
    <rPh sb="2" eb="4">
      <t>ギシ</t>
    </rPh>
    <phoneticPr fontId="2"/>
  </si>
  <si>
    <t>技術士（森林）</t>
    <rPh sb="0" eb="2">
      <t>ギジュツ</t>
    </rPh>
    <rPh sb="2" eb="3">
      <t>シ</t>
    </rPh>
    <rPh sb="4" eb="6">
      <t>シンリン</t>
    </rPh>
    <phoneticPr fontId="2"/>
  </si>
  <si>
    <t>林業作業士又は流域森林管理士</t>
    <rPh sb="0" eb="2">
      <t>リンギョウ</t>
    </rPh>
    <rPh sb="2" eb="4">
      <t>サギョウ</t>
    </rPh>
    <rPh sb="4" eb="5">
      <t>シ</t>
    </rPh>
    <rPh sb="5" eb="6">
      <t>マタ</t>
    </rPh>
    <rPh sb="7" eb="9">
      <t>リュウイキ</t>
    </rPh>
    <rPh sb="9" eb="11">
      <t>シンリン</t>
    </rPh>
    <rPh sb="11" eb="13">
      <t>カンリ</t>
    </rPh>
    <rPh sb="13" eb="14">
      <t>シ</t>
    </rPh>
    <phoneticPr fontId="2"/>
  </si>
  <si>
    <t>グリーンワーカー</t>
    <phoneticPr fontId="2"/>
  </si>
  <si>
    <t>事業体区分</t>
    <rPh sb="0" eb="3">
      <t>ジギョウタイ</t>
    </rPh>
    <rPh sb="3" eb="5">
      <t>クブン</t>
    </rPh>
    <phoneticPr fontId="2"/>
  </si>
  <si>
    <t>申請者情報</t>
    <rPh sb="0" eb="3">
      <t>シンセイシャ</t>
    </rPh>
    <rPh sb="3" eb="5">
      <t>ジョウホウ</t>
    </rPh>
    <phoneticPr fontId="2"/>
  </si>
  <si>
    <t>郵便番号</t>
    <rPh sb="0" eb="2">
      <t>ユウビン</t>
    </rPh>
    <rPh sb="2" eb="4">
      <t>バンゴウ</t>
    </rPh>
    <phoneticPr fontId="2"/>
  </si>
  <si>
    <t>事業所ＦＡＸ番号</t>
    <rPh sb="0" eb="3">
      <t>ジギョウショ</t>
    </rPh>
    <rPh sb="6" eb="8">
      <t>バンゴウ</t>
    </rPh>
    <phoneticPr fontId="2"/>
  </si>
  <si>
    <t>E-ｍａｉｌ アドレス</t>
    <phoneticPr fontId="2"/>
  </si>
  <si>
    <t>ISO9001</t>
    <phoneticPr fontId="2"/>
  </si>
  <si>
    <t>ISO14001</t>
    <phoneticPr fontId="2"/>
  </si>
  <si>
    <t>ISO27001</t>
    <phoneticPr fontId="2"/>
  </si>
  <si>
    <t>プライバシーマーク</t>
    <phoneticPr fontId="2"/>
  </si>
  <si>
    <t>エコアクション２１</t>
    <phoneticPr fontId="2"/>
  </si>
  <si>
    <t>退職金</t>
    <rPh sb="0" eb="3">
      <t>タイショクキン</t>
    </rPh>
    <phoneticPr fontId="2"/>
  </si>
  <si>
    <t>建退共</t>
    <rPh sb="0" eb="3">
      <t>ケンタイキョウ</t>
    </rPh>
    <phoneticPr fontId="2"/>
  </si>
  <si>
    <t>建災防</t>
    <rPh sb="0" eb="1">
      <t>タ</t>
    </rPh>
    <phoneticPr fontId="2"/>
  </si>
  <si>
    <t>制度加
入状況</t>
    <rPh sb="0" eb="2">
      <t>セイド</t>
    </rPh>
    <rPh sb="2" eb="3">
      <t>カ</t>
    </rPh>
    <rPh sb="4" eb="5">
      <t>イレル</t>
    </rPh>
    <rPh sb="5" eb="7">
      <t>ジョウキョウ</t>
    </rPh>
    <phoneticPr fontId="2"/>
  </si>
  <si>
    <t>取得の
有無</t>
    <rPh sb="0" eb="2">
      <t>シュトク</t>
    </rPh>
    <rPh sb="4" eb="6">
      <t>ウム</t>
    </rPh>
    <phoneticPr fontId="2"/>
  </si>
  <si>
    <t>（上記のうち技術職員数）</t>
    <rPh sb="1" eb="3">
      <t>ジョウキ</t>
    </rPh>
    <rPh sb="6" eb="8">
      <t>ギジュツ</t>
    </rPh>
    <rPh sb="8" eb="10">
      <t>ショクイン</t>
    </rPh>
    <rPh sb="10" eb="11">
      <t>スウ</t>
    </rPh>
    <phoneticPr fontId="2"/>
  </si>
  <si>
    <t>経営審査情報</t>
    <rPh sb="0" eb="2">
      <t>ケイエイ</t>
    </rPh>
    <rPh sb="2" eb="4">
      <t>シンサ</t>
    </rPh>
    <rPh sb="4" eb="6">
      <t>ジョウホウ</t>
    </rPh>
    <phoneticPr fontId="2"/>
  </si>
  <si>
    <t>経営規模（Ｘ２）</t>
    <rPh sb="0" eb="2">
      <t>ケイエイ</t>
    </rPh>
    <rPh sb="2" eb="4">
      <t>キボ</t>
    </rPh>
    <phoneticPr fontId="2"/>
  </si>
  <si>
    <t>経営状況（Ｙ）</t>
    <rPh sb="0" eb="2">
      <t>ケイエイ</t>
    </rPh>
    <rPh sb="2" eb="4">
      <t>ジョウキョウ</t>
    </rPh>
    <phoneticPr fontId="2"/>
  </si>
  <si>
    <t>社会性等（Ｗ）</t>
    <rPh sb="0" eb="2">
      <t>シャカイ</t>
    </rPh>
    <rPh sb="2" eb="3">
      <t>セイ</t>
    </rPh>
    <rPh sb="3" eb="4">
      <t>トウ</t>
    </rPh>
    <phoneticPr fontId="2"/>
  </si>
  <si>
    <t>総合Ｐ</t>
    <rPh sb="0" eb="2">
      <t>ソウゴウ</t>
    </rPh>
    <phoneticPr fontId="2"/>
  </si>
  <si>
    <t>Ｘ１</t>
    <phoneticPr fontId="2"/>
  </si>
  <si>
    <t>Ｚ</t>
    <phoneticPr fontId="2"/>
  </si>
  <si>
    <t>申請業種情報</t>
    <rPh sb="0" eb="2">
      <t>シンセイ</t>
    </rPh>
    <rPh sb="2" eb="4">
      <t>ギョウシュ</t>
    </rPh>
    <rPh sb="4" eb="6">
      <t>ジョウホウ</t>
    </rPh>
    <phoneticPr fontId="2"/>
  </si>
  <si>
    <t>希望順位</t>
    <rPh sb="0" eb="2">
      <t>キボウ</t>
    </rPh>
    <rPh sb="2" eb="4">
      <t>ジュンイ</t>
    </rPh>
    <phoneticPr fontId="2"/>
  </si>
  <si>
    <t>コード</t>
    <phoneticPr fontId="2"/>
  </si>
  <si>
    <t>細目</t>
    <rPh sb="0" eb="2">
      <t>サイモク</t>
    </rPh>
    <phoneticPr fontId="2"/>
  </si>
  <si>
    <t>01</t>
    <phoneticPr fontId="2"/>
  </si>
  <si>
    <t>02</t>
    <phoneticPr fontId="2"/>
  </si>
  <si>
    <t>03</t>
    <phoneticPr fontId="2"/>
  </si>
  <si>
    <t>07</t>
    <phoneticPr fontId="2"/>
  </si>
  <si>
    <t>建設工事
の種類</t>
    <phoneticPr fontId="2"/>
  </si>
  <si>
    <t>氏名</t>
    <rPh sb="0" eb="2">
      <t>シメイ</t>
    </rPh>
    <phoneticPr fontId="2"/>
  </si>
  <si>
    <t>役職名</t>
    <rPh sb="0" eb="3">
      <t>ヤクショクメイ</t>
    </rPh>
    <phoneticPr fontId="2"/>
  </si>
  <si>
    <t>ﾌﾘｶﾞﾅ(半角）</t>
    <rPh sb="6" eb="8">
      <t>ハンカク</t>
    </rPh>
    <phoneticPr fontId="2"/>
  </si>
  <si>
    <t>事業所住所</t>
    <rPh sb="0" eb="3">
      <t>ジギョウショ</t>
    </rPh>
    <rPh sb="3" eb="5">
      <t>ジュウショ</t>
    </rPh>
    <phoneticPr fontId="2"/>
  </si>
  <si>
    <t>）</t>
    <phoneticPr fontId="2"/>
  </si>
  <si>
    <r>
      <t>入札参加資格審査申請書</t>
    </r>
    <r>
      <rPr>
        <sz val="13"/>
        <rFont val="ＭＳ Ｐ明朝"/>
        <family val="1"/>
        <charset val="128"/>
      </rPr>
      <t xml:space="preserve">（ </t>
    </r>
    <rPh sb="0" eb="2">
      <t>ニュウサツ</t>
    </rPh>
    <rPh sb="2" eb="4">
      <t>サンカ</t>
    </rPh>
    <rPh sb="4" eb="6">
      <t>シカク</t>
    </rPh>
    <rPh sb="6" eb="8">
      <t>シンサ</t>
    </rPh>
    <rPh sb="8" eb="11">
      <t>シンセイショ</t>
    </rPh>
    <phoneticPr fontId="2"/>
  </si>
  <si>
    <r>
      <t>登録番号</t>
    </r>
    <r>
      <rPr>
        <sz val="8"/>
        <rFont val="ＭＳ Ｐ明朝"/>
        <family val="1"/>
        <charset val="128"/>
      </rPr>
      <t>（登録有の場合）</t>
    </r>
    <rPh sb="0" eb="2">
      <t>トウロク</t>
    </rPh>
    <rPh sb="2" eb="4">
      <t>バンゴウ</t>
    </rPh>
    <rPh sb="5" eb="7">
      <t>トウロク</t>
    </rPh>
    <rPh sb="7" eb="8">
      <t>アリ</t>
    </rPh>
    <rPh sb="9" eb="11">
      <t>バアイ</t>
    </rPh>
    <phoneticPr fontId="2"/>
  </si>
  <si>
    <t>▽希望する細目がコード表にない場合は、９９欄に、記載例から、または自由に記入してください。（「。」で区切る）</t>
    <rPh sb="1" eb="3">
      <t>キボウ</t>
    </rPh>
    <rPh sb="5" eb="7">
      <t>サイモク</t>
    </rPh>
    <rPh sb="11" eb="12">
      <t>ヒョウ</t>
    </rPh>
    <rPh sb="15" eb="17">
      <t>バアイ</t>
    </rPh>
    <rPh sb="21" eb="22">
      <t>ラン</t>
    </rPh>
    <rPh sb="24" eb="26">
      <t>キサイ</t>
    </rPh>
    <rPh sb="26" eb="27">
      <t>レイ</t>
    </rPh>
    <rPh sb="33" eb="35">
      <t>ジユウ</t>
    </rPh>
    <rPh sb="36" eb="38">
      <t>キニュウ</t>
    </rPh>
    <rPh sb="50" eb="52">
      <t>クギ</t>
    </rPh>
    <phoneticPr fontId="2"/>
  </si>
  <si>
    <t>申請担当者</t>
    <rPh sb="0" eb="2">
      <t>シンセイ</t>
    </rPh>
    <rPh sb="2" eb="5">
      <t>タントウシャ</t>
    </rPh>
    <phoneticPr fontId="2"/>
  </si>
  <si>
    <t>支店・営業所等</t>
    <rPh sb="0" eb="2">
      <t>シテン</t>
    </rPh>
    <rPh sb="3" eb="6">
      <t>エイギョウショ</t>
    </rPh>
    <rPh sb="6" eb="7">
      <t>トウ</t>
    </rPh>
    <phoneticPr fontId="2"/>
  </si>
  <si>
    <t>部課名</t>
    <rPh sb="0" eb="2">
      <t>ブカ</t>
    </rPh>
    <rPh sb="2" eb="3">
      <t>ナ</t>
    </rPh>
    <phoneticPr fontId="2"/>
  </si>
  <si>
    <t>役職</t>
    <rPh sb="0" eb="2">
      <t>ヤクショク</t>
    </rPh>
    <phoneticPr fontId="2"/>
  </si>
  <si>
    <t>電話番号</t>
    <rPh sb="0" eb="2">
      <t>デンワ</t>
    </rPh>
    <rPh sb="2" eb="4">
      <t>バンゴウ</t>
    </rPh>
    <phoneticPr fontId="2"/>
  </si>
  <si>
    <t>資本情報</t>
    <rPh sb="0" eb="2">
      <t>シホン</t>
    </rPh>
    <rPh sb="2" eb="4">
      <t>ジョウホウ</t>
    </rPh>
    <phoneticPr fontId="2"/>
  </si>
  <si>
    <t>自己資本</t>
    <rPh sb="0" eb="2">
      <t>ジコ</t>
    </rPh>
    <rPh sb="2" eb="4">
      <t>シホン</t>
    </rPh>
    <phoneticPr fontId="2"/>
  </si>
  <si>
    <t>法人用</t>
    <rPh sb="0" eb="3">
      <t>ホウジンヨウ</t>
    </rPh>
    <phoneticPr fontId="2"/>
  </si>
  <si>
    <t>（元入金）</t>
    <rPh sb="1" eb="3">
      <t>モトイ</t>
    </rPh>
    <rPh sb="3" eb="4">
      <t>キン</t>
    </rPh>
    <phoneticPr fontId="2"/>
  </si>
  <si>
    <t>（事業主借）</t>
    <rPh sb="1" eb="3">
      <t>ジギョウ</t>
    </rPh>
    <rPh sb="3" eb="4">
      <t>シュ</t>
    </rPh>
    <rPh sb="4" eb="5">
      <t>シャク</t>
    </rPh>
    <phoneticPr fontId="2"/>
  </si>
  <si>
    <t>（事業主貸）</t>
    <rPh sb="1" eb="3">
      <t>ジギョウ</t>
    </rPh>
    <rPh sb="3" eb="4">
      <t>ヌシ</t>
    </rPh>
    <rPh sb="4" eb="5">
      <t>カシ</t>
    </rPh>
    <phoneticPr fontId="2"/>
  </si>
  <si>
    <t>99（内容を記載（「。」）で区切る）</t>
    <rPh sb="3" eb="5">
      <t>ナイヨウ</t>
    </rPh>
    <rPh sb="6" eb="8">
      <t>キサイ</t>
    </rPh>
    <rPh sb="14" eb="16">
      <t>クギ</t>
    </rPh>
    <phoneticPr fontId="2"/>
  </si>
  <si>
    <t>売上高計</t>
    <phoneticPr fontId="2"/>
  </si>
  <si>
    <t>から</t>
    <phoneticPr fontId="2"/>
  </si>
  <si>
    <t>まで</t>
    <phoneticPr fontId="2"/>
  </si>
  <si>
    <t>☆ｴｺｱｸｼｮﾝ21</t>
    <phoneticPr fontId="2"/>
  </si>
  <si>
    <t>E-mailアドレス</t>
    <phoneticPr fontId="2"/>
  </si>
  <si>
    <t>空間情報総括監理技術者</t>
    <rPh sb="0" eb="2">
      <t>クウカン</t>
    </rPh>
    <rPh sb="2" eb="4">
      <t>ジョウホウ</t>
    </rPh>
    <rPh sb="4" eb="6">
      <t>ソウカツ</t>
    </rPh>
    <rPh sb="6" eb="8">
      <t>カンリ</t>
    </rPh>
    <rPh sb="8" eb="11">
      <t>ギジュツシャ</t>
    </rPh>
    <phoneticPr fontId="2"/>
  </si>
  <si>
    <t>千円</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</si>
  <si>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</si>
  <si>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</si>
  <si>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</si>
  <si>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</si>
  <si>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</si>
  <si>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</si>
  <si>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</si>
  <si>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</si>
  <si>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</si>
  <si>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</si>
  <si>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</si>
  <si>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</si>
  <si>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</si>
  <si>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</si>
  <si>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</si>
  <si>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</si>
  <si>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</si>
  <si>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２３</t>
    <phoneticPr fontId="2"/>
  </si>
  <si>
    <t>２４</t>
    <phoneticPr fontId="2"/>
  </si>
  <si>
    <t>２５</t>
    <phoneticPr fontId="2"/>
  </si>
  <si>
    <t>２６</t>
    <phoneticPr fontId="2"/>
  </si>
  <si>
    <t>２７</t>
    <phoneticPr fontId="2"/>
  </si>
  <si>
    <t>２８</t>
    <phoneticPr fontId="2"/>
  </si>
  <si>
    <t>２９</t>
    <phoneticPr fontId="2"/>
  </si>
  <si>
    <t>３０</t>
    <phoneticPr fontId="2"/>
  </si>
  <si>
    <t>代理人</t>
    <rPh sb="0" eb="3">
      <t>ダイリニン</t>
    </rPh>
    <phoneticPr fontId="2"/>
  </si>
  <si>
    <t>行政書士</t>
    <rPh sb="0" eb="2">
      <t>ギョウセイ</t>
    </rPh>
    <rPh sb="2" eb="4">
      <t>ショシ</t>
    </rPh>
    <phoneticPr fontId="2"/>
  </si>
  <si>
    <t>連絡先</t>
    <rPh sb="0" eb="3">
      <t>レンラクサキ</t>
    </rPh>
    <phoneticPr fontId="2"/>
  </si>
  <si>
    <t>（代理人が行政書士法人の場合は、行政書士氏名欄に法人名、代表社員名を記載してください。）</t>
    <rPh sb="1" eb="4">
      <t>ダイリニン</t>
    </rPh>
    <rPh sb="5" eb="7">
      <t>ギョウセイ</t>
    </rPh>
    <rPh sb="7" eb="9">
      <t>ショシ</t>
    </rPh>
    <rPh sb="9" eb="11">
      <t>ホウジン</t>
    </rPh>
    <rPh sb="12" eb="14">
      <t>バアイ</t>
    </rPh>
    <rPh sb="16" eb="18">
      <t>ギョウセイ</t>
    </rPh>
    <rPh sb="18" eb="20">
      <t>ショシ</t>
    </rPh>
    <rPh sb="20" eb="22">
      <t>シメイ</t>
    </rPh>
    <rPh sb="22" eb="23">
      <t>ラン</t>
    </rPh>
    <rPh sb="24" eb="26">
      <t>ホウジン</t>
    </rPh>
    <rPh sb="26" eb="27">
      <t>メイ</t>
    </rPh>
    <rPh sb="28" eb="30">
      <t>ダイヒョウ</t>
    </rPh>
    <rPh sb="30" eb="32">
      <t>シャイン</t>
    </rPh>
    <rPh sb="32" eb="33">
      <t>メイ</t>
    </rPh>
    <rPh sb="34" eb="36">
      <t>キサイ</t>
    </rPh>
    <phoneticPr fontId="2"/>
  </si>
  <si>
    <t>記</t>
    <rPh sb="0" eb="1">
      <t>キ</t>
    </rPh>
    <phoneticPr fontId="2"/>
  </si>
  <si>
    <t>１　申請書類を作成（行政書士法第１条の２第１項）するための以下の事項</t>
    <rPh sb="2" eb="4">
      <t>シンセイ</t>
    </rPh>
    <rPh sb="4" eb="6">
      <t>ショルイ</t>
    </rPh>
    <rPh sb="7" eb="9">
      <t>サクセイ</t>
    </rPh>
    <rPh sb="10" eb="12">
      <t>ギョウセイ</t>
    </rPh>
    <rPh sb="12" eb="14">
      <t>ショシ</t>
    </rPh>
    <rPh sb="14" eb="15">
      <t>ホウ</t>
    </rPh>
    <rPh sb="15" eb="16">
      <t>ダイ</t>
    </rPh>
    <rPh sb="17" eb="18">
      <t>ジョウ</t>
    </rPh>
    <rPh sb="20" eb="21">
      <t>ダイ</t>
    </rPh>
    <rPh sb="22" eb="23">
      <t>コウ</t>
    </rPh>
    <rPh sb="29" eb="31">
      <t>イカ</t>
    </rPh>
    <rPh sb="32" eb="34">
      <t>ジコウ</t>
    </rPh>
    <phoneticPr fontId="2"/>
  </si>
  <si>
    <t>　　申請書類の作成に関する一切の件</t>
    <rPh sb="2" eb="4">
      <t>シンセイ</t>
    </rPh>
    <rPh sb="4" eb="6">
      <t>ショルイ</t>
    </rPh>
    <rPh sb="7" eb="9">
      <t>サクセイ</t>
    </rPh>
    <rPh sb="10" eb="11">
      <t>カン</t>
    </rPh>
    <rPh sb="13" eb="15">
      <t>イッサイ</t>
    </rPh>
    <rPh sb="16" eb="17">
      <t>ケン</t>
    </rPh>
    <phoneticPr fontId="2"/>
  </si>
  <si>
    <t>　　申請書類の提出を代理する件</t>
    <rPh sb="2" eb="4">
      <t>シンセイ</t>
    </rPh>
    <rPh sb="4" eb="6">
      <t>ショルイ</t>
    </rPh>
    <rPh sb="7" eb="9">
      <t>テイシュツ</t>
    </rPh>
    <rPh sb="10" eb="12">
      <t>ダイリ</t>
    </rPh>
    <rPh sb="14" eb="15">
      <t>ケン</t>
    </rPh>
    <phoneticPr fontId="2"/>
  </si>
  <si>
    <t>　　申請書類の補正を代理する件</t>
    <rPh sb="2" eb="4">
      <t>シンセイ</t>
    </rPh>
    <rPh sb="4" eb="6">
      <t>ショルイ</t>
    </rPh>
    <rPh sb="7" eb="9">
      <t>ホセイ</t>
    </rPh>
    <rPh sb="10" eb="12">
      <t>ダイリ</t>
    </rPh>
    <rPh sb="14" eb="15">
      <t>ケン</t>
    </rPh>
    <phoneticPr fontId="2"/>
  </si>
  <si>
    <t>　　申請に当たって、申請内容を説明又は弁明する件</t>
    <rPh sb="2" eb="4">
      <t>シンセイ</t>
    </rPh>
    <rPh sb="5" eb="6">
      <t>ア</t>
    </rPh>
    <rPh sb="10" eb="12">
      <t>シンセイ</t>
    </rPh>
    <rPh sb="12" eb="14">
      <t>ナイヨウ</t>
    </rPh>
    <rPh sb="15" eb="17">
      <t>セツメイ</t>
    </rPh>
    <rPh sb="17" eb="18">
      <t>マタ</t>
    </rPh>
    <rPh sb="19" eb="21">
      <t>ベンメイ</t>
    </rPh>
    <rPh sb="23" eb="24">
      <t>ケン</t>
    </rPh>
    <phoneticPr fontId="2"/>
  </si>
  <si>
    <t>　　申請を取り下げ又は撤回する件</t>
    <rPh sb="2" eb="4">
      <t>シンセイ</t>
    </rPh>
    <rPh sb="5" eb="6">
      <t>ト</t>
    </rPh>
    <rPh sb="7" eb="8">
      <t>サ</t>
    </rPh>
    <rPh sb="9" eb="10">
      <t>マタ</t>
    </rPh>
    <rPh sb="11" eb="13">
      <t>テッカイ</t>
    </rPh>
    <rPh sb="15" eb="16">
      <t>ケン</t>
    </rPh>
    <phoneticPr fontId="2"/>
  </si>
  <si>
    <t>所在地</t>
    <rPh sb="0" eb="3">
      <t>ショザイチ</t>
    </rPh>
    <phoneticPr fontId="2"/>
  </si>
  <si>
    <t>代表者氏名</t>
    <rPh sb="0" eb="3">
      <t>ダイヒョウシャ</t>
    </rPh>
    <rPh sb="3" eb="5">
      <t>シメイ</t>
    </rPh>
    <phoneticPr fontId="2"/>
  </si>
  <si>
    <t>委任者</t>
    <rPh sb="0" eb="3">
      <t>イニンシャ</t>
    </rPh>
    <phoneticPr fontId="2"/>
  </si>
  <si>
    <t>事務所
所在地</t>
    <rPh sb="0" eb="2">
      <t>ジム</t>
    </rPh>
    <rPh sb="2" eb="3">
      <t>ショ</t>
    </rPh>
    <rPh sb="4" eb="7">
      <t>ショザイチ</t>
    </rPh>
    <phoneticPr fontId="2"/>
  </si>
  <si>
    <t>商号又は
名称</t>
    <rPh sb="0" eb="2">
      <t>ショウゴウ</t>
    </rPh>
    <rPh sb="2" eb="3">
      <t>マタ</t>
    </rPh>
    <rPh sb="5" eb="7">
      <t>メイショウ</t>
    </rPh>
    <phoneticPr fontId="2"/>
  </si>
  <si>
    <t>２　上記１の書類の提出を代理（行政書士法第１条の３第１項）するための以下の項目</t>
    <rPh sb="2" eb="4">
      <t>ジョウキ</t>
    </rPh>
    <rPh sb="6" eb="8">
      <t>ショルイ</t>
    </rPh>
    <rPh sb="9" eb="11">
      <t>テイシュツ</t>
    </rPh>
    <rPh sb="12" eb="14">
      <t>ダイリ</t>
    </rPh>
    <rPh sb="34" eb="36">
      <t>イカ</t>
    </rPh>
    <rPh sb="37" eb="39">
      <t>コウモク</t>
    </rPh>
    <phoneticPr fontId="2"/>
  </si>
  <si>
    <t>　　提出した申請書の審査結果に関する通知書等を受領する件</t>
    <rPh sb="2" eb="4">
      <t>テイシュツ</t>
    </rPh>
    <rPh sb="6" eb="9">
      <t>シンセイショ</t>
    </rPh>
    <rPh sb="10" eb="12">
      <t>シンサ</t>
    </rPh>
    <rPh sb="12" eb="14">
      <t>ケッカ</t>
    </rPh>
    <rPh sb="15" eb="16">
      <t>カン</t>
    </rPh>
    <rPh sb="18" eb="21">
      <t>ツウチショ</t>
    </rPh>
    <rPh sb="21" eb="22">
      <t>トウ</t>
    </rPh>
    <rPh sb="23" eb="25">
      <t>ジュリョウ</t>
    </rPh>
    <rPh sb="27" eb="28">
      <t>ケン</t>
    </rPh>
    <phoneticPr fontId="2"/>
  </si>
  <si>
    <t>　私は、上記の者を代理人と定め、真鶴町の入札参加資格審査の申請における下記の事項に関する権限を委任します。</t>
    <rPh sb="1" eb="2">
      <t>ワタクシ</t>
    </rPh>
    <rPh sb="4" eb="6">
      <t>ジョウキ</t>
    </rPh>
    <rPh sb="7" eb="8">
      <t>モノ</t>
    </rPh>
    <rPh sb="9" eb="12">
      <t>ダイリニン</t>
    </rPh>
    <rPh sb="13" eb="14">
      <t>サダ</t>
    </rPh>
    <rPh sb="16" eb="19">
      <t>マナヅルマチ</t>
    </rPh>
    <rPh sb="20" eb="22">
      <t>ニュウサツ</t>
    </rPh>
    <rPh sb="22" eb="24">
      <t>サンカ</t>
    </rPh>
    <rPh sb="24" eb="26">
      <t>シカク</t>
    </rPh>
    <rPh sb="26" eb="28">
      <t>シンサ</t>
    </rPh>
    <rPh sb="29" eb="31">
      <t>シンセイ</t>
    </rPh>
    <rPh sb="35" eb="37">
      <t>カキ</t>
    </rPh>
    <rPh sb="38" eb="40">
      <t>ジコウ</t>
    </rPh>
    <rPh sb="41" eb="42">
      <t>カン</t>
    </rPh>
    <rPh sb="44" eb="46">
      <t>ケンゲン</t>
    </rPh>
    <rPh sb="47" eb="49">
      <t>イニン</t>
    </rPh>
    <phoneticPr fontId="2"/>
  </si>
  <si>
    <t>暴力団又は暴力団員等と関係していない旨の誓約書</t>
    <phoneticPr fontId="2"/>
  </si>
  <si>
    <t>申請書</t>
    <rPh sb="0" eb="3">
      <t>シンセイショ</t>
    </rPh>
    <phoneticPr fontId="2"/>
  </si>
  <si>
    <t>住所</t>
    <rPh sb="0" eb="2">
      <t>ジュウショ</t>
    </rPh>
    <phoneticPr fontId="2"/>
  </si>
  <si>
    <t>（委任者）</t>
    <rPh sb="1" eb="3">
      <t>イニン</t>
    </rPh>
    <rPh sb="3" eb="4">
      <t>シャ</t>
    </rPh>
    <phoneticPr fontId="2"/>
  </si>
  <si>
    <t>使 　用　 印 　鑑 　届</t>
    <rPh sb="0" eb="1">
      <t>シ</t>
    </rPh>
    <rPh sb="3" eb="4">
      <t>ヨウ</t>
    </rPh>
    <rPh sb="6" eb="7">
      <t>イン</t>
    </rPh>
    <rPh sb="9" eb="10">
      <t>カガミ</t>
    </rPh>
    <rPh sb="12" eb="13">
      <t>トドケ</t>
    </rPh>
    <phoneticPr fontId="2"/>
  </si>
  <si>
    <t>印鑑登録印</t>
    <rPh sb="0" eb="2">
      <t>インカン</t>
    </rPh>
    <rPh sb="2" eb="4">
      <t>トウロク</t>
    </rPh>
    <rPh sb="4" eb="5">
      <t>イン</t>
    </rPh>
    <phoneticPr fontId="2"/>
  </si>
  <si>
    <t>㊞</t>
    <phoneticPr fontId="2"/>
  </si>
  <si>
    <t>［受任者を設定しない場合は、受任者欄の記入は不要です。］</t>
    <rPh sb="1" eb="3">
      <t>ジュニン</t>
    </rPh>
    <rPh sb="3" eb="4">
      <t>シャ</t>
    </rPh>
    <rPh sb="5" eb="7">
      <t>セッテイ</t>
    </rPh>
    <rPh sb="10" eb="12">
      <t>バアイ</t>
    </rPh>
    <rPh sb="14" eb="16">
      <t>ジュニン</t>
    </rPh>
    <rPh sb="16" eb="17">
      <t>シャ</t>
    </rPh>
    <rPh sb="17" eb="18">
      <t>ラン</t>
    </rPh>
    <rPh sb="19" eb="21">
      <t>キニュウ</t>
    </rPh>
    <rPh sb="22" eb="24">
      <t>フヨウ</t>
    </rPh>
    <phoneticPr fontId="2"/>
  </si>
  <si>
    <t>　 次の印鑑を、入札・見積りの参加、契約締結並びに代金の請求及び受領のために使用します。</t>
    <phoneticPr fontId="2"/>
  </si>
  <si>
    <t>使用印鑑</t>
    <rPh sb="0" eb="2">
      <t>シヨウ</t>
    </rPh>
    <rPh sb="2" eb="4">
      <t>インカン</t>
    </rPh>
    <phoneticPr fontId="2"/>
  </si>
  <si>
    <t>備考　１</t>
    <rPh sb="0" eb="2">
      <t>ビコウ</t>
    </rPh>
    <phoneticPr fontId="2"/>
  </si>
  <si>
    <t>　　　　２</t>
    <phoneticPr fontId="2"/>
  </si>
  <si>
    <t>　　　　３</t>
    <phoneticPr fontId="2"/>
  </si>
  <si>
    <t>受任者を設定した場合は、別途「委任状」を提出してください。</t>
    <phoneticPr fontId="2"/>
  </si>
  <si>
    <t>受任者を設定した場合は、使用印鑑届の印は受任者の印鑑を使用してください。</t>
    <phoneticPr fontId="2"/>
  </si>
  <si>
    <t>社印（社判）は使用できません。</t>
    <phoneticPr fontId="2"/>
  </si>
  <si>
    <t>委　　　任　　　状</t>
    <rPh sb="0" eb="1">
      <t>イ</t>
    </rPh>
    <rPh sb="4" eb="5">
      <t>ニン</t>
    </rPh>
    <rPh sb="8" eb="9">
      <t>ジョウ</t>
    </rPh>
    <phoneticPr fontId="2"/>
  </si>
  <si>
    <t>代表者</t>
    <rPh sb="0" eb="2">
      <t>ダイヒョウ</t>
    </rPh>
    <rPh sb="2" eb="3">
      <t>シャ</t>
    </rPh>
    <phoneticPr fontId="2"/>
  </si>
  <si>
    <t>　　私は、次の者を受任者（入札等にかかる代理人）と定め、貴町に対する下記の権限を委任します。</t>
    <rPh sb="2" eb="3">
      <t>ワタクシ</t>
    </rPh>
    <rPh sb="5" eb="6">
      <t>ツギ</t>
    </rPh>
    <rPh sb="7" eb="8">
      <t>モノ</t>
    </rPh>
    <rPh sb="9" eb="11">
      <t>ジュニン</t>
    </rPh>
    <rPh sb="11" eb="12">
      <t>シャ</t>
    </rPh>
    <rPh sb="13" eb="15">
      <t>ニュウサツ</t>
    </rPh>
    <rPh sb="15" eb="16">
      <t>トウ</t>
    </rPh>
    <rPh sb="20" eb="23">
      <t>ダイリニン</t>
    </rPh>
    <rPh sb="25" eb="26">
      <t>サダ</t>
    </rPh>
    <rPh sb="28" eb="29">
      <t>キ</t>
    </rPh>
    <rPh sb="29" eb="30">
      <t>マチ</t>
    </rPh>
    <rPh sb="31" eb="32">
      <t>タイ</t>
    </rPh>
    <rPh sb="34" eb="36">
      <t>カキ</t>
    </rPh>
    <rPh sb="37" eb="39">
      <t>ケンゲン</t>
    </rPh>
    <rPh sb="40" eb="42">
      <t>イニン</t>
    </rPh>
    <phoneticPr fontId="2"/>
  </si>
  <si>
    <t>役職名及び
氏名</t>
    <rPh sb="0" eb="3">
      <t>ヤクショクメイ</t>
    </rPh>
    <rPh sb="3" eb="4">
      <t>オヨ</t>
    </rPh>
    <rPh sb="6" eb="8">
      <t>シメイ</t>
    </rPh>
    <phoneticPr fontId="2"/>
  </si>
  <si>
    <t>６</t>
    <phoneticPr fontId="2"/>
  </si>
  <si>
    <t>入札及び見積りに関すること。</t>
    <rPh sb="0" eb="2">
      <t>ニュウサツ</t>
    </rPh>
    <rPh sb="2" eb="3">
      <t>オヨ</t>
    </rPh>
    <rPh sb="4" eb="6">
      <t>ミツモリ</t>
    </rPh>
    <rPh sb="8" eb="9">
      <t>カン</t>
    </rPh>
    <phoneticPr fontId="2"/>
  </si>
  <si>
    <t>契約の締結及び契約の履行に関すること。</t>
    <rPh sb="0" eb="2">
      <t>ケイヤク</t>
    </rPh>
    <rPh sb="3" eb="5">
      <t>テイケツ</t>
    </rPh>
    <rPh sb="5" eb="6">
      <t>オヨ</t>
    </rPh>
    <rPh sb="7" eb="9">
      <t>ケイヤク</t>
    </rPh>
    <rPh sb="10" eb="12">
      <t>リコウ</t>
    </rPh>
    <rPh sb="13" eb="14">
      <t>カン</t>
    </rPh>
    <phoneticPr fontId="2"/>
  </si>
  <si>
    <t>保証金の納付並びに還付請求及び受領に関すること。</t>
    <rPh sb="0" eb="3">
      <t>ホショウキン</t>
    </rPh>
    <rPh sb="4" eb="6">
      <t>ノウフ</t>
    </rPh>
    <rPh sb="6" eb="7">
      <t>ナラ</t>
    </rPh>
    <rPh sb="9" eb="11">
      <t>カンプ</t>
    </rPh>
    <rPh sb="11" eb="13">
      <t>セイキュウ</t>
    </rPh>
    <rPh sb="13" eb="14">
      <t>オヨ</t>
    </rPh>
    <rPh sb="15" eb="17">
      <t>ジュリョウ</t>
    </rPh>
    <rPh sb="18" eb="19">
      <t>カン</t>
    </rPh>
    <phoneticPr fontId="2"/>
  </si>
  <si>
    <t>代金の請求及び受領に関すること。</t>
    <rPh sb="0" eb="2">
      <t>ダイキン</t>
    </rPh>
    <rPh sb="3" eb="5">
      <t>セイキュウ</t>
    </rPh>
    <rPh sb="5" eb="6">
      <t>オヨ</t>
    </rPh>
    <rPh sb="7" eb="9">
      <t>ジュリョウ</t>
    </rPh>
    <rPh sb="10" eb="11">
      <t>カン</t>
    </rPh>
    <phoneticPr fontId="2"/>
  </si>
  <si>
    <t>その他前各号に付帯する一切に関すること。</t>
    <rPh sb="2" eb="3">
      <t>タ</t>
    </rPh>
    <rPh sb="3" eb="6">
      <t>ゼンカクゴウ</t>
    </rPh>
    <rPh sb="7" eb="9">
      <t>フタイ</t>
    </rPh>
    <rPh sb="11" eb="13">
      <t>イッサイ</t>
    </rPh>
    <rPh sb="14" eb="15">
      <t>カン</t>
    </rPh>
    <phoneticPr fontId="2"/>
  </si>
  <si>
    <t>　 真   鶴   町   長      殿</t>
    <phoneticPr fontId="2"/>
  </si>
  <si>
    <r>
      <t>入札に関する復代理人</t>
    </r>
    <r>
      <rPr>
        <sz val="11"/>
        <rFont val="ＭＳ Ｐゴシック"/>
        <family val="3"/>
        <charset val="128"/>
      </rPr>
      <t>の選任に関すること。</t>
    </r>
    <rPh sb="0" eb="2">
      <t>ニュウサツ</t>
    </rPh>
    <rPh sb="3" eb="4">
      <t>カン</t>
    </rPh>
    <rPh sb="6" eb="10">
      <t>フクダイリニン</t>
    </rPh>
    <rPh sb="11" eb="13">
      <t>センニン</t>
    </rPh>
    <rPh sb="14" eb="15">
      <t>カン</t>
    </rPh>
    <phoneticPr fontId="2"/>
  </si>
  <si>
    <r>
      <rPr>
        <sz val="10"/>
        <rFont val="ＭＳ Ｐゴシック"/>
        <family val="3"/>
        <charset val="128"/>
      </rPr>
      <t>役職名</t>
    </r>
    <r>
      <rPr>
        <sz val="8"/>
        <rFont val="ＭＳ Ｐゴシック"/>
        <family val="3"/>
        <charset val="128"/>
      </rPr>
      <t>及び</t>
    </r>
    <r>
      <rPr>
        <sz val="11"/>
        <rFont val="ＭＳ Ｐゴシック"/>
        <family val="3"/>
        <charset val="128"/>
      </rPr>
      <t xml:space="preserve">
</t>
    </r>
    <r>
      <rPr>
        <sz val="10"/>
        <rFont val="ＭＳ Ｐゴシック"/>
        <family val="3"/>
        <charset val="128"/>
      </rPr>
      <t>氏名</t>
    </r>
    <rPh sb="0" eb="3">
      <t>ヤクショクメイ</t>
    </rPh>
    <rPh sb="3" eb="4">
      <t>オヨ</t>
    </rPh>
    <rPh sb="6" eb="8">
      <t>シメイ</t>
    </rPh>
    <phoneticPr fontId="2"/>
  </si>
  <si>
    <t>　 また、真鶴町から、役員名簿等の情報提供を求められた場合は直ちに応じることを誓約します。</t>
    <rPh sb="5" eb="8">
      <t>マナヅルマチ</t>
    </rPh>
    <phoneticPr fontId="2"/>
  </si>
  <si>
    <t>記</t>
  </si>
  <si>
    <t>所在地</t>
  </si>
  <si>
    <t>商号又は名称</t>
  </si>
  <si>
    <t>　 私は、真鶴町から入札参加資格の認定を受けるにあたり、下記１から５までのいずれにも該当</t>
    <rPh sb="5" eb="8">
      <t>マナヅルマチ</t>
    </rPh>
    <rPh sb="10" eb="12">
      <t>ニュウサツ</t>
    </rPh>
    <rPh sb="12" eb="14">
      <t>サンカ</t>
    </rPh>
    <rPh sb="14" eb="16">
      <t>シカク</t>
    </rPh>
    <phoneticPr fontId="2"/>
  </si>
  <si>
    <t>しないことを誓約します。</t>
    <phoneticPr fontId="2"/>
  </si>
  <si>
    <t>　 この誓約が虚偽であり、又は、この誓約に反したことにより、当方が不利益を被ることになって</t>
    <phoneticPr fontId="2"/>
  </si>
  <si>
    <t>２ 　役員等（競争入札に参加しようとする者が個人である場合はその者を、法人である場合</t>
    <phoneticPr fontId="2"/>
  </si>
  <si>
    <t>　いう。）第２条第２号に規定する暴力団である事業者</t>
    <phoneticPr fontId="2"/>
  </si>
  <si>
    <t>１ 　暴力団員による不当な行為の防止等に関する法律（平成３年法律第77 号。以下「法」と</t>
    <phoneticPr fontId="2"/>
  </si>
  <si>
    <t>　にはその役員をいう。以下同じ。）が法第２条第６号に規定する暴力団員又は暴力団員で</t>
    <rPh sb="5" eb="7">
      <t>ヤクイン</t>
    </rPh>
    <phoneticPr fontId="2"/>
  </si>
  <si>
    <t>　なくなった日から５年を経過しない者（以下「暴力団員等」という。）であると認められる事業</t>
    <phoneticPr fontId="2"/>
  </si>
  <si>
    <t>　者</t>
    <phoneticPr fontId="2"/>
  </si>
  <si>
    <t>　的な影響力を有する事業者</t>
    <phoneticPr fontId="2"/>
  </si>
  <si>
    <t>　どの契約関係にある事業者</t>
    <phoneticPr fontId="2"/>
  </si>
  <si>
    <t xml:space="preserve">代表者役職・氏名 </t>
    <phoneticPr fontId="2"/>
  </si>
  <si>
    <t>も、異議は一切申し立てません。</t>
    <rPh sb="2" eb="4">
      <t>イギ</t>
    </rPh>
    <phoneticPr fontId="2"/>
  </si>
  <si>
    <t>３ 　暴力団又は暴力団員等が出資、融資、取引その他の関係を通じてその事業活動に支配</t>
    <phoneticPr fontId="2"/>
  </si>
  <si>
    <t>４　 暴力団又は暴力団員等に対して、利益供与をしている事業者又は事業の委託、請負な</t>
    <phoneticPr fontId="2"/>
  </si>
  <si>
    <t>５　 役員等が暴力団又は暴力団員等と密接な関係を有すると認められる事業者</t>
    <phoneticPr fontId="2"/>
  </si>
  <si>
    <t>　真 鶴 町 長　 殿</t>
    <rPh sb="1" eb="2">
      <t>マコト</t>
    </rPh>
    <rPh sb="3" eb="4">
      <t>ツル</t>
    </rPh>
    <rPh sb="5" eb="6">
      <t>マチ</t>
    </rPh>
    <rPh sb="7" eb="8">
      <t>ナガ</t>
    </rPh>
    <rPh sb="10" eb="11">
      <t>トノ</t>
    </rPh>
    <phoneticPr fontId="2"/>
  </si>
  <si>
    <t>生年月日</t>
    <rPh sb="0" eb="2">
      <t>セイネン</t>
    </rPh>
    <rPh sb="2" eb="4">
      <t>ガッピ</t>
    </rPh>
    <phoneticPr fontId="2"/>
  </si>
  <si>
    <t>元号</t>
    <rPh sb="0" eb="2">
      <t>ゲンゴウ</t>
    </rPh>
    <phoneticPr fontId="2"/>
  </si>
  <si>
    <t>月</t>
    <rPh sb="0" eb="1">
      <t>ツキ</t>
    </rPh>
    <phoneticPr fontId="2"/>
  </si>
  <si>
    <t>性別</t>
    <rPh sb="0" eb="2">
      <t>セイベツ</t>
    </rPh>
    <phoneticPr fontId="2"/>
  </si>
  <si>
    <t>役員の住所</t>
    <rPh sb="0" eb="2">
      <t>ヤクイン</t>
    </rPh>
    <rPh sb="3" eb="5">
      <t>ジュウショ</t>
    </rPh>
    <phoneticPr fontId="2"/>
  </si>
  <si>
    <t>日</t>
    <rPh sb="0" eb="1">
      <t>ヒ</t>
    </rPh>
    <phoneticPr fontId="2"/>
  </si>
  <si>
    <t>商号又は名称</t>
    <phoneticPr fontId="2"/>
  </si>
  <si>
    <t>　 役員等名簿に記載された全ての者は、暴力団、暴力団員等、暴力団経営支配法人等又は暴力団員等と密接</t>
    <rPh sb="39" eb="40">
      <t>マタ</t>
    </rPh>
    <rPh sb="41" eb="44">
      <t>ボウリョクダン</t>
    </rPh>
    <rPh sb="44" eb="46">
      <t>インナド</t>
    </rPh>
    <rPh sb="47" eb="49">
      <t>ミッセツ</t>
    </rPh>
    <phoneticPr fontId="2"/>
  </si>
  <si>
    <t>な関係を有すると認められる者でないことを確認するため、当該役員等名簿を真鶴町に提出すること、及び真鶴</t>
    <rPh sb="35" eb="38">
      <t>マナヅルマチ</t>
    </rPh>
    <rPh sb="48" eb="50">
      <t>マナヅル</t>
    </rPh>
    <phoneticPr fontId="2"/>
  </si>
  <si>
    <t>町が当該役員等名簿に記載された情報を神奈川県警察本部に照会することについて、同意しております。</t>
    <phoneticPr fontId="2"/>
  </si>
  <si>
    <t>役　 員 　等 　名 　簿</t>
    <phoneticPr fontId="2"/>
  </si>
  <si>
    <t>１枚目</t>
    <rPh sb="1" eb="3">
      <t>マイメ</t>
    </rPh>
    <phoneticPr fontId="2"/>
  </si>
  <si>
    <t>２枚目（継続用）</t>
    <rPh sb="1" eb="3">
      <t>マイメ</t>
    </rPh>
    <rPh sb="4" eb="6">
      <t>ケイゾク</t>
    </rPh>
    <rPh sb="6" eb="7">
      <t>ヨウ</t>
    </rPh>
    <phoneticPr fontId="2"/>
  </si>
  <si>
    <t>氏名のﾌﾘｶﾞﾅ</t>
    <rPh sb="0" eb="2">
      <t>シメイ</t>
    </rPh>
    <phoneticPr fontId="2"/>
  </si>
  <si>
    <t>行政書士登録番号</t>
    <rPh sb="0" eb="2">
      <t>ギョウセイ</t>
    </rPh>
    <rPh sb="2" eb="4">
      <t>ショシ</t>
    </rPh>
    <rPh sb="4" eb="6">
      <t>トウロク</t>
    </rPh>
    <rPh sb="6" eb="8">
      <t>バンゴウ</t>
    </rPh>
    <phoneticPr fontId="2"/>
  </si>
  <si>
    <t>事務所所在地</t>
    <rPh sb="0" eb="2">
      <t>ジム</t>
    </rPh>
    <rPh sb="2" eb="3">
      <t>ショ</t>
    </rPh>
    <rPh sb="3" eb="6">
      <t>ショザイチ</t>
    </rPh>
    <phoneticPr fontId="2"/>
  </si>
  <si>
    <t>申請代理人
（行政書士）</t>
    <rPh sb="0" eb="2">
      <t>シンセイ</t>
    </rPh>
    <rPh sb="2" eb="5">
      <t>ダイリニン</t>
    </rPh>
    <rPh sb="7" eb="9">
      <t>ギョウセイ</t>
    </rPh>
    <rPh sb="9" eb="11">
      <t>ショシ</t>
    </rPh>
    <phoneticPr fontId="2"/>
  </si>
  <si>
    <t>法人名</t>
    <rPh sb="0" eb="2">
      <t>ホウジン</t>
    </rPh>
    <rPh sb="2" eb="3">
      <t>メイ</t>
    </rPh>
    <phoneticPr fontId="2"/>
  </si>
  <si>
    <t>←行政書士法人の場合は、記入。</t>
    <rPh sb="1" eb="3">
      <t>ギョウセイ</t>
    </rPh>
    <rPh sb="3" eb="5">
      <t>ショシ</t>
    </rPh>
    <rPh sb="5" eb="7">
      <t>ホウジン</t>
    </rPh>
    <rPh sb="8" eb="10">
      <t>バアイ</t>
    </rPh>
    <rPh sb="12" eb="14">
      <t>キニュウ</t>
    </rPh>
    <phoneticPr fontId="2"/>
  </si>
  <si>
    <t>←行政書士法人の場合は、代表社員名を記入。</t>
    <rPh sb="1" eb="3">
      <t>ギョウセイ</t>
    </rPh>
    <rPh sb="3" eb="5">
      <t>ショシ</t>
    </rPh>
    <rPh sb="5" eb="7">
      <t>ホウジン</t>
    </rPh>
    <rPh sb="8" eb="10">
      <t>バアイ</t>
    </rPh>
    <rPh sb="12" eb="14">
      <t>ダイヒョウ</t>
    </rPh>
    <rPh sb="14" eb="16">
      <t>シャイン</t>
    </rPh>
    <rPh sb="16" eb="17">
      <t>ナ</t>
    </rPh>
    <rPh sb="18" eb="20">
      <t>キニュウ</t>
    </rPh>
    <phoneticPr fontId="2"/>
  </si>
  <si>
    <t>Ｐﾏｰｸ</t>
    <phoneticPr fontId="2"/>
  </si>
  <si>
    <t>←第〇〇〇〇〇〇〇〇号</t>
    <rPh sb="1" eb="2">
      <t>ダイ</t>
    </rPh>
    <rPh sb="10" eb="11">
      <t>ゴウ</t>
    </rPh>
    <phoneticPr fontId="2"/>
  </si>
  <si>
    <t>←できる限り組織（部署等）のメールアドレスを記入してください。</t>
    <rPh sb="4" eb="5">
      <t>カギ</t>
    </rPh>
    <rPh sb="6" eb="8">
      <t>ソシキ</t>
    </rPh>
    <rPh sb="9" eb="11">
      <t>ブショ</t>
    </rPh>
    <rPh sb="11" eb="12">
      <t>トウ</t>
    </rPh>
    <rPh sb="22" eb="24">
      <t>キニュウ</t>
    </rPh>
    <phoneticPr fontId="2"/>
  </si>
  <si>
    <t>←受任者がいる場合は、記入省略可。</t>
    <phoneticPr fontId="2"/>
  </si>
  <si>
    <t>方書き</t>
    <rPh sb="0" eb="1">
      <t>カタ</t>
    </rPh>
    <rPh sb="1" eb="2">
      <t>カ</t>
    </rPh>
    <phoneticPr fontId="2"/>
  </si>
  <si>
    <t>部署等の名称</t>
    <rPh sb="0" eb="2">
      <t>ブショ</t>
    </rPh>
    <rPh sb="2" eb="3">
      <t>トウ</t>
    </rPh>
    <rPh sb="4" eb="5">
      <t>メイ</t>
    </rPh>
    <phoneticPr fontId="2"/>
  </si>
  <si>
    <t>該当がない場合は記入不要です。</t>
    <rPh sb="0" eb="2">
      <t>ガイトウ</t>
    </rPh>
    <rPh sb="5" eb="7">
      <t>バアイ</t>
    </rPh>
    <rPh sb="8" eb="10">
      <t>キニュウ</t>
    </rPh>
    <rPh sb="10" eb="12">
      <t>フヨウ</t>
    </rPh>
    <phoneticPr fontId="2"/>
  </si>
  <si>
    <t>←プルダウンから選択。</t>
    <rPh sb="8" eb="10">
      <t>センタク</t>
    </rPh>
    <phoneticPr fontId="2"/>
  </si>
  <si>
    <t>←各様式に反映されます。</t>
    <rPh sb="1" eb="2">
      <t>カク</t>
    </rPh>
    <rPh sb="2" eb="4">
      <t>ヨウシキ</t>
    </rPh>
    <rPh sb="5" eb="7">
      <t>ハンエイ</t>
    </rPh>
    <phoneticPr fontId="2"/>
  </si>
  <si>
    <t>←商号（法人名）の記入は不要です。</t>
    <rPh sb="1" eb="3">
      <t>ショウゴウ</t>
    </rPh>
    <rPh sb="4" eb="6">
      <t>ホウジン</t>
    </rPh>
    <rPh sb="6" eb="7">
      <t>メイ</t>
    </rPh>
    <rPh sb="9" eb="11">
      <t>キニュウ</t>
    </rPh>
    <rPh sb="12" eb="14">
      <t>フヨウ</t>
    </rPh>
    <phoneticPr fontId="2"/>
  </si>
  <si>
    <t>該当がある場合→記入。</t>
    <rPh sb="0" eb="2">
      <t>ガイトウ</t>
    </rPh>
    <rPh sb="5" eb="7">
      <t>バアイ</t>
    </rPh>
    <rPh sb="8" eb="10">
      <t>キニュウ</t>
    </rPh>
    <phoneticPr fontId="2"/>
  </si>
  <si>
    <t>該当がない場合→空欄。</t>
    <rPh sb="0" eb="2">
      <t>ガイトウ</t>
    </rPh>
    <rPh sb="5" eb="7">
      <t>バアイ</t>
    </rPh>
    <rPh sb="8" eb="10">
      <t>クウラン</t>
    </rPh>
    <phoneticPr fontId="2"/>
  </si>
  <si>
    <t>プルダウンから選択。</t>
    <rPh sb="7" eb="9">
      <t>センタク</t>
    </rPh>
    <phoneticPr fontId="2"/>
  </si>
  <si>
    <t>個人用</t>
    <rPh sb="0" eb="2">
      <t>コジン</t>
    </rPh>
    <rPh sb="2" eb="3">
      <t>ヨウ</t>
    </rPh>
    <phoneticPr fontId="2"/>
  </si>
  <si>
    <t>直近の年度です。</t>
    <rPh sb="0" eb="2">
      <t>チョッキン</t>
    </rPh>
    <rPh sb="3" eb="5">
      <t>ネンド</t>
    </rPh>
    <phoneticPr fontId="2"/>
  </si>
  <si>
    <t>経営事項審査結果通知書に基づき記入してください。</t>
    <rPh sb="0" eb="2">
      <t>ケイエイ</t>
    </rPh>
    <rPh sb="2" eb="4">
      <t>ジコウ</t>
    </rPh>
    <rPh sb="4" eb="6">
      <t>シンサ</t>
    </rPh>
    <rPh sb="6" eb="8">
      <t>ケッカ</t>
    </rPh>
    <rPh sb="8" eb="11">
      <t>ツウチショ</t>
    </rPh>
    <rPh sb="12" eb="13">
      <t>モト</t>
    </rPh>
    <rPh sb="15" eb="17">
      <t>キニュウ</t>
    </rPh>
    <phoneticPr fontId="2"/>
  </si>
  <si>
    <t>申請区分が”工事”の場合、記入。</t>
    <rPh sb="0" eb="2">
      <t>シンセイ</t>
    </rPh>
    <rPh sb="2" eb="4">
      <t>クブン</t>
    </rPh>
    <rPh sb="6" eb="8">
      <t>コウジ</t>
    </rPh>
    <rPh sb="10" eb="12">
      <t>バアイ</t>
    </rPh>
    <rPh sb="13" eb="15">
      <t>キニュウ</t>
    </rPh>
    <phoneticPr fontId="2"/>
  </si>
  <si>
    <t>登録を希望しない種目であっても、審査を受けている全ての種目について記入してください。</t>
    <rPh sb="0" eb="2">
      <t>トウロク</t>
    </rPh>
    <rPh sb="3" eb="5">
      <t>キボウ</t>
    </rPh>
    <rPh sb="8" eb="10">
      <t>シュモク</t>
    </rPh>
    <rPh sb="16" eb="18">
      <t>シンサ</t>
    </rPh>
    <rPh sb="19" eb="20">
      <t>ウ</t>
    </rPh>
    <rPh sb="24" eb="25">
      <t>スベ</t>
    </rPh>
    <rPh sb="27" eb="29">
      <t>シュモク</t>
    </rPh>
    <rPh sb="33" eb="35">
      <t>キニュウ</t>
    </rPh>
    <phoneticPr fontId="2"/>
  </si>
  <si>
    <t>”提出書類記入方法”をご確認ください。</t>
    <rPh sb="1" eb="3">
      <t>テイシュツ</t>
    </rPh>
    <rPh sb="3" eb="5">
      <t>ショルイ</t>
    </rPh>
    <rPh sb="5" eb="7">
      <t>キニュウ</t>
    </rPh>
    <rPh sb="7" eb="9">
      <t>ホウホウ</t>
    </rPh>
    <rPh sb="12" eb="14">
      <t>カクニン</t>
    </rPh>
    <phoneticPr fontId="2"/>
  </si>
  <si>
    <t>←組織称号は略称を使用してください。</t>
    <rPh sb="1" eb="3">
      <t>ソシキ</t>
    </rPh>
    <rPh sb="3" eb="5">
      <t>ショウゴウ</t>
    </rPh>
    <rPh sb="6" eb="8">
      <t>リャクショウ</t>
    </rPh>
    <rPh sb="9" eb="11">
      <t>シヨウ</t>
    </rPh>
    <phoneticPr fontId="2"/>
  </si>
  <si>
    <t>←組織称号のﾌﾘｶﾞﾅは不要です。</t>
    <rPh sb="1" eb="3">
      <t>ソシキ</t>
    </rPh>
    <rPh sb="3" eb="5">
      <t>ショウゴウ</t>
    </rPh>
    <rPh sb="12" eb="14">
      <t>フヨウ</t>
    </rPh>
    <phoneticPr fontId="2"/>
  </si>
  <si>
    <t>売上高</t>
    <phoneticPr fontId="2"/>
  </si>
  <si>
    <t>売上高の税区分</t>
    <rPh sb="0" eb="2">
      <t>ウリアゲ</t>
    </rPh>
    <rPh sb="2" eb="3">
      <t>ダカ</t>
    </rPh>
    <rPh sb="4" eb="5">
      <t>ゼイ</t>
    </rPh>
    <rPh sb="5" eb="7">
      <t>クブン</t>
    </rPh>
    <phoneticPr fontId="2"/>
  </si>
  <si>
    <t>←消費税及び地方消費税の扱いについて選択してください。</t>
    <rPh sb="1" eb="4">
      <t>ショウヒゼイ</t>
    </rPh>
    <rPh sb="4" eb="5">
      <t>オヨ</t>
    </rPh>
    <rPh sb="6" eb="8">
      <t>チホウ</t>
    </rPh>
    <rPh sb="8" eb="11">
      <t>ショウヒゼイ</t>
    </rPh>
    <rPh sb="12" eb="13">
      <t>アツカ</t>
    </rPh>
    <rPh sb="18" eb="20">
      <t>センタク</t>
    </rPh>
    <phoneticPr fontId="2"/>
  </si>
  <si>
    <t>▼消費税等区分</t>
    <rPh sb="1" eb="4">
      <t>ショウヒゼイ</t>
    </rPh>
    <rPh sb="3" eb="4">
      <t>ゼイ</t>
    </rPh>
    <rPh sb="4" eb="5">
      <t>トウ</t>
    </rPh>
    <rPh sb="5" eb="7">
      <t>クブン</t>
    </rPh>
    <phoneticPr fontId="2"/>
  </si>
  <si>
    <t>入札参加資格審査申請に関する代理人の委任状</t>
    <rPh sb="0" eb="2">
      <t>ニュウサツ</t>
    </rPh>
    <rPh sb="2" eb="4">
      <t>サンカ</t>
    </rPh>
    <rPh sb="4" eb="6">
      <t>シカク</t>
    </rPh>
    <rPh sb="6" eb="8">
      <t>シンサ</t>
    </rPh>
    <rPh sb="8" eb="10">
      <t>シンセイ</t>
    </rPh>
    <rPh sb="11" eb="12">
      <t>カン</t>
    </rPh>
    <rPh sb="14" eb="17">
      <t>ダイリニン</t>
    </rPh>
    <rPh sb="18" eb="21">
      <t>イニンジョウ</t>
    </rPh>
    <phoneticPr fontId="2"/>
  </si>
  <si>
    <t>このシートは、「保護」されています。修正が必要な場合は必要に応じて「保護」を解除してくだい。</t>
    <rPh sb="8" eb="10">
      <t>ホゴ</t>
    </rPh>
    <rPh sb="18" eb="20">
      <t>シュウセイ</t>
    </rPh>
    <rPh sb="21" eb="23">
      <t>ヒツヨウ</t>
    </rPh>
    <rPh sb="24" eb="26">
      <t>バアイ</t>
    </rPh>
    <rPh sb="27" eb="29">
      <t>ヒツヨウ</t>
    </rPh>
    <rPh sb="30" eb="31">
      <t>オウ</t>
    </rPh>
    <rPh sb="34" eb="36">
      <t>ホゴ</t>
    </rPh>
    <rPh sb="38" eb="40">
      <t>カイジョ</t>
    </rPh>
    <phoneticPr fontId="2"/>
  </si>
  <si>
    <t>・入札参加資格審査申請書</t>
    <rPh sb="1" eb="3">
      <t>ニュウサツ</t>
    </rPh>
    <rPh sb="3" eb="5">
      <t>サンカ</t>
    </rPh>
    <rPh sb="5" eb="7">
      <t>シカク</t>
    </rPh>
    <rPh sb="7" eb="9">
      <t>シンサ</t>
    </rPh>
    <rPh sb="9" eb="12">
      <t>シンセイショ</t>
    </rPh>
    <phoneticPr fontId="2"/>
  </si>
  <si>
    <t>・委任状</t>
    <rPh sb="1" eb="4">
      <t>イニンジョウ</t>
    </rPh>
    <phoneticPr fontId="2"/>
  </si>
  <si>
    <t>・業者カード</t>
    <rPh sb="1" eb="3">
      <t>ギョウシャ</t>
    </rPh>
    <phoneticPr fontId="2"/>
  </si>
  <si>
    <t>・使用印鑑届</t>
    <rPh sb="1" eb="3">
      <t>シヨウ</t>
    </rPh>
    <rPh sb="3" eb="5">
      <t>インカン</t>
    </rPh>
    <rPh sb="5" eb="6">
      <t>トドケ</t>
    </rPh>
    <phoneticPr fontId="2"/>
  </si>
  <si>
    <t>・暴力団又は暴力団員等と関係していない旨の誓約書</t>
    <rPh sb="1" eb="4">
      <t>ボウリョクダン</t>
    </rPh>
    <rPh sb="4" eb="5">
      <t>マタ</t>
    </rPh>
    <rPh sb="6" eb="9">
      <t>ボウリョクダン</t>
    </rPh>
    <rPh sb="9" eb="10">
      <t>イン</t>
    </rPh>
    <rPh sb="10" eb="11">
      <t>トウ</t>
    </rPh>
    <rPh sb="12" eb="14">
      <t>カンケイ</t>
    </rPh>
    <rPh sb="19" eb="20">
      <t>ムネ</t>
    </rPh>
    <rPh sb="21" eb="24">
      <t>セイヤクショ</t>
    </rPh>
    <phoneticPr fontId="2"/>
  </si>
  <si>
    <t>・役員等名簿</t>
    <rPh sb="1" eb="3">
      <t>ヤクイン</t>
    </rPh>
    <rPh sb="3" eb="4">
      <t>トウ</t>
    </rPh>
    <rPh sb="4" eb="6">
      <t>メイボ</t>
    </rPh>
    <phoneticPr fontId="2"/>
  </si>
  <si>
    <t>・入札参加資格審査申請に関する代理人の委任状</t>
    <rPh sb="1" eb="3">
      <t>ニュウサツ</t>
    </rPh>
    <rPh sb="3" eb="5">
      <t>サンカ</t>
    </rPh>
    <rPh sb="5" eb="7">
      <t>シカク</t>
    </rPh>
    <rPh sb="7" eb="9">
      <t>シンサ</t>
    </rPh>
    <rPh sb="9" eb="11">
      <t>シンセイ</t>
    </rPh>
    <rPh sb="12" eb="13">
      <t>カン</t>
    </rPh>
    <rPh sb="15" eb="18">
      <t>ダイリニン</t>
    </rPh>
    <rPh sb="19" eb="22">
      <t>イニンジョウ</t>
    </rPh>
    <phoneticPr fontId="2"/>
  </si>
  <si>
    <t>・入札参加資格審査結果通知書（ハガキ）</t>
    <phoneticPr fontId="2"/>
  </si>
  <si>
    <t>※その他、一部反映される書式もあります。</t>
    <rPh sb="3" eb="4">
      <t>タ</t>
    </rPh>
    <rPh sb="5" eb="7">
      <t>イチブ</t>
    </rPh>
    <rPh sb="7" eb="9">
      <t>ハンエイ</t>
    </rPh>
    <rPh sb="12" eb="14">
      <t>ショシキ</t>
    </rPh>
    <phoneticPr fontId="2"/>
  </si>
  <si>
    <t>「基本情報入力シート」の情報は、次の書式に反映されます。</t>
    <rPh sb="1" eb="3">
      <t>キホン</t>
    </rPh>
    <rPh sb="3" eb="5">
      <t>ジョウホウ</t>
    </rPh>
    <rPh sb="5" eb="7">
      <t>ニュウリョク</t>
    </rPh>
    <rPh sb="12" eb="14">
      <t>ジョウホウ</t>
    </rPh>
    <rPh sb="16" eb="17">
      <t>ツギ</t>
    </rPh>
    <rPh sb="18" eb="20">
      <t>ショシキ</t>
    </rPh>
    <rPh sb="21" eb="23">
      <t>ハンエイ</t>
    </rPh>
    <phoneticPr fontId="2"/>
  </si>
  <si>
    <t>次の書式は、該当シートに直接入力のうえ作成願います。</t>
    <rPh sb="0" eb="1">
      <t>ツギ</t>
    </rPh>
    <rPh sb="2" eb="4">
      <t>ショシキ</t>
    </rPh>
    <rPh sb="6" eb="8">
      <t>ガイトウ</t>
    </rPh>
    <rPh sb="12" eb="14">
      <t>チョクセツ</t>
    </rPh>
    <rPh sb="14" eb="16">
      <t>ニュウリョク</t>
    </rPh>
    <rPh sb="19" eb="21">
      <t>サクセイ</t>
    </rPh>
    <rPh sb="21" eb="22">
      <t>ネガ</t>
    </rPh>
    <phoneticPr fontId="2"/>
  </si>
  <si>
    <t>・従業員内訳書</t>
    <rPh sb="1" eb="4">
      <t>ジュウギョウイン</t>
    </rPh>
    <rPh sb="4" eb="7">
      <t>ウチワケショ</t>
    </rPh>
    <phoneticPr fontId="2"/>
  </si>
  <si>
    <t>・売上実績</t>
    <rPh sb="1" eb="3">
      <t>ウリアゲ</t>
    </rPh>
    <rPh sb="3" eb="5">
      <t>ジッセキ</t>
    </rPh>
    <phoneticPr fontId="2"/>
  </si>
  <si>
    <t>・代理店・仕入先</t>
    <rPh sb="1" eb="4">
      <t>ダイリテン</t>
    </rPh>
    <rPh sb="5" eb="7">
      <t>シイレ</t>
    </rPh>
    <rPh sb="7" eb="8">
      <t>サキ</t>
    </rPh>
    <phoneticPr fontId="2"/>
  </si>
  <si>
    <t>・生産設備・印刷関係</t>
    <rPh sb="1" eb="3">
      <t>セイサン</t>
    </rPh>
    <rPh sb="3" eb="5">
      <t>セツビ</t>
    </rPh>
    <rPh sb="6" eb="8">
      <t>インサツ</t>
    </rPh>
    <rPh sb="8" eb="10">
      <t>カンケイ</t>
    </rPh>
    <phoneticPr fontId="2"/>
  </si>
  <si>
    <t>・許認可</t>
    <rPh sb="1" eb="4">
      <t>キョニンカ</t>
    </rPh>
    <phoneticPr fontId="2"/>
  </si>
  <si>
    <t>・業務経歴</t>
    <rPh sb="1" eb="3">
      <t>ギョウム</t>
    </rPh>
    <rPh sb="3" eb="5">
      <t>ケイレキ</t>
    </rPh>
    <phoneticPr fontId="2"/>
  </si>
  <si>
    <t>シートの種類（シートの見出しの色）</t>
    <rPh sb="4" eb="6">
      <t>シュルイ</t>
    </rPh>
    <rPh sb="11" eb="13">
      <t>ミダ</t>
    </rPh>
    <rPh sb="15" eb="16">
      <t>イロ</t>
    </rPh>
    <phoneticPr fontId="2"/>
  </si>
  <si>
    <t>　基本的には、「基本情報入力シート」の情報が全てに反映されます。内容をご確認のうえ、印刷してください。</t>
    <rPh sb="1" eb="4">
      <t>キホンテキ</t>
    </rPh>
    <rPh sb="8" eb="10">
      <t>キホン</t>
    </rPh>
    <rPh sb="10" eb="12">
      <t>ジョウホウ</t>
    </rPh>
    <rPh sb="12" eb="14">
      <t>ニュウリョク</t>
    </rPh>
    <rPh sb="19" eb="21">
      <t>ジョウホウ</t>
    </rPh>
    <rPh sb="22" eb="23">
      <t>スベ</t>
    </rPh>
    <rPh sb="25" eb="27">
      <t>ハンエイ</t>
    </rPh>
    <rPh sb="32" eb="34">
      <t>ナイヨウ</t>
    </rPh>
    <rPh sb="36" eb="38">
      <t>カクニン</t>
    </rPh>
    <rPh sb="42" eb="44">
      <t>インサツ</t>
    </rPh>
    <phoneticPr fontId="2"/>
  </si>
  <si>
    <t>３１</t>
    <phoneticPr fontId="2"/>
  </si>
  <si>
    <t>３２</t>
    <phoneticPr fontId="2"/>
  </si>
  <si>
    <t>３３</t>
    <phoneticPr fontId="2"/>
  </si>
  <si>
    <t>３４</t>
    <phoneticPr fontId="2"/>
  </si>
  <si>
    <t>３５</t>
    <phoneticPr fontId="2"/>
  </si>
  <si>
    <t>３６</t>
    <phoneticPr fontId="2"/>
  </si>
  <si>
    <t>３７</t>
    <phoneticPr fontId="2"/>
  </si>
  <si>
    <t>３８</t>
    <phoneticPr fontId="2"/>
  </si>
  <si>
    <t>３９</t>
    <phoneticPr fontId="2"/>
  </si>
  <si>
    <t>４０</t>
    <phoneticPr fontId="2"/>
  </si>
  <si>
    <t>４１</t>
    <phoneticPr fontId="2"/>
  </si>
  <si>
    <t>４２</t>
    <phoneticPr fontId="2"/>
  </si>
  <si>
    <t>４３</t>
    <phoneticPr fontId="2"/>
  </si>
  <si>
    <t>４４</t>
    <phoneticPr fontId="2"/>
  </si>
  <si>
    <t>４５</t>
    <phoneticPr fontId="2"/>
  </si>
  <si>
    <t>４６</t>
    <phoneticPr fontId="2"/>
  </si>
  <si>
    <t>４７</t>
    <phoneticPr fontId="2"/>
  </si>
  <si>
    <t>４８</t>
    <phoneticPr fontId="2"/>
  </si>
  <si>
    <t>４９</t>
    <phoneticPr fontId="2"/>
  </si>
  <si>
    <t>５０</t>
    <phoneticPr fontId="2"/>
  </si>
  <si>
    <t>５１</t>
    <phoneticPr fontId="2"/>
  </si>
  <si>
    <t>５２</t>
    <phoneticPr fontId="2"/>
  </si>
  <si>
    <t>５３</t>
    <phoneticPr fontId="2"/>
  </si>
  <si>
    <t>５４</t>
    <phoneticPr fontId="2"/>
  </si>
  <si>
    <t>　一部「基本情報入力シート」の情報が反映されている箇所があるシートもありますが、直接シートに入力を行い、ご確認のうえ、印刷してください。</t>
    <rPh sb="1" eb="3">
      <t>イチブ</t>
    </rPh>
    <rPh sb="4" eb="6">
      <t>キホン</t>
    </rPh>
    <rPh sb="6" eb="8">
      <t>ジョウホウ</t>
    </rPh>
    <rPh sb="8" eb="10">
      <t>ニュウリョク</t>
    </rPh>
    <rPh sb="15" eb="17">
      <t>ジョウホウ</t>
    </rPh>
    <rPh sb="18" eb="20">
      <t>ハンエイ</t>
    </rPh>
    <rPh sb="25" eb="27">
      <t>カショ</t>
    </rPh>
    <rPh sb="40" eb="42">
      <t>チョクセツ</t>
    </rPh>
    <rPh sb="46" eb="48">
      <t>ニュウリョク</t>
    </rPh>
    <rPh sb="49" eb="50">
      <t>オコナ</t>
    </rPh>
    <rPh sb="53" eb="55">
      <t>カクニン</t>
    </rPh>
    <rPh sb="59" eb="61">
      <t>インサツ</t>
    </rPh>
    <phoneticPr fontId="2"/>
  </si>
  <si>
    <t>このエクセルファイルを使用しての書類作成に伴う注意事項</t>
    <rPh sb="11" eb="13">
      <t>シヨウ</t>
    </rPh>
    <rPh sb="16" eb="18">
      <t>ショルイ</t>
    </rPh>
    <rPh sb="18" eb="20">
      <t>サクセイ</t>
    </rPh>
    <rPh sb="21" eb="22">
      <t>トモナ</t>
    </rPh>
    <rPh sb="23" eb="25">
      <t>チュウイ</t>
    </rPh>
    <rPh sb="25" eb="27">
      <t>ジコウ</t>
    </rPh>
    <phoneticPr fontId="2"/>
  </si>
  <si>
    <t>シートの色</t>
    <rPh sb="4" eb="5">
      <t>イロ</t>
    </rPh>
    <phoneticPr fontId="2"/>
  </si>
  <si>
    <t>シートの色</t>
    <phoneticPr fontId="2"/>
  </si>
  <si>
    <t>受任者</t>
    <rPh sb="0" eb="2">
      <t>ジュニン</t>
    </rPh>
    <rPh sb="2" eb="3">
      <t>シャ</t>
    </rPh>
    <phoneticPr fontId="2"/>
  </si>
  <si>
    <t>※上記業務経歴の記載が無い場合は、その種目（細目）は登録ができません。その際、細目登録を変更することがありますので、ご注意ください。</t>
    <rPh sb="1" eb="3">
      <t>ジョウキ</t>
    </rPh>
    <rPh sb="8" eb="10">
      <t>キサイ</t>
    </rPh>
    <rPh sb="11" eb="12">
      <t>ナ</t>
    </rPh>
    <rPh sb="13" eb="15">
      <t>バアイ</t>
    </rPh>
    <rPh sb="19" eb="21">
      <t>シュモク</t>
    </rPh>
    <rPh sb="22" eb="24">
      <t>サイモク</t>
    </rPh>
    <rPh sb="26" eb="28">
      <t>トウロク</t>
    </rPh>
    <rPh sb="37" eb="38">
      <t>サイ</t>
    </rPh>
    <rPh sb="39" eb="41">
      <t>サイモク</t>
    </rPh>
    <rPh sb="41" eb="43">
      <t>トウロク</t>
    </rPh>
    <rPh sb="44" eb="46">
      <t>ヘンコウ</t>
    </rPh>
    <rPh sb="59" eb="61">
      <t>チュウイ</t>
    </rPh>
    <phoneticPr fontId="2"/>
  </si>
  <si>
    <t>※複数の業種を申請する場合には全体で売上実績を作成し、それぞれの申請書に添付していただく方法でもかまいません。</t>
    <rPh sb="1" eb="3">
      <t>フクスウ</t>
    </rPh>
    <rPh sb="4" eb="6">
      <t>ギョウシュ</t>
    </rPh>
    <rPh sb="7" eb="9">
      <t>シンセイ</t>
    </rPh>
    <rPh sb="11" eb="13">
      <t>バアイ</t>
    </rPh>
    <rPh sb="15" eb="17">
      <t>ゼンタイ</t>
    </rPh>
    <rPh sb="18" eb="20">
      <t>ウリアゲ</t>
    </rPh>
    <rPh sb="20" eb="22">
      <t>ジッセキ</t>
    </rPh>
    <rPh sb="23" eb="25">
      <t>サクセイ</t>
    </rPh>
    <rPh sb="32" eb="35">
      <t>シンセイショ</t>
    </rPh>
    <rPh sb="36" eb="38">
      <t>テンプ</t>
    </rPh>
    <rPh sb="44" eb="46">
      <t>ホウホウ</t>
    </rPh>
    <phoneticPr fontId="2"/>
  </si>
  <si>
    <t>提出書類記入方法をご覧になり、作成してください。</t>
    <rPh sb="0" eb="2">
      <t>テイシュツ</t>
    </rPh>
    <rPh sb="2" eb="4">
      <t>ショルイ</t>
    </rPh>
    <rPh sb="4" eb="6">
      <t>キニュウ</t>
    </rPh>
    <rPh sb="6" eb="8">
      <t>ホウホウ</t>
    </rPh>
    <rPh sb="10" eb="11">
      <t>ラン</t>
    </rPh>
    <rPh sb="15" eb="17">
      <t>サクセイ</t>
    </rPh>
    <phoneticPr fontId="2"/>
  </si>
  <si>
    <t>※登録番号は、記入しないでください。</t>
    <rPh sb="1" eb="3">
      <t>トウロク</t>
    </rPh>
    <rPh sb="3" eb="5">
      <t>バンゴウ</t>
    </rPh>
    <rPh sb="7" eb="9">
      <t>キニュウ</t>
    </rPh>
    <phoneticPr fontId="2"/>
  </si>
  <si>
    <t>○細目登録にあたっては、「提出書類記入方法」をご確認ください。</t>
    <phoneticPr fontId="2"/>
  </si>
  <si>
    <t>○細目登録にあたっては、「提出書類記入方法」をご確認ください。</t>
    <phoneticPr fontId="2"/>
  </si>
  <si>
    <r>
      <t>▽申請する営業種目（コード・内容）を希望順にコード表から選択し記入してください。</t>
    </r>
    <r>
      <rPr>
        <sz val="8"/>
        <color rgb="FFFF0000"/>
        <rFont val="ＭＳ Ｐ明朝"/>
        <family val="1"/>
        <charset val="128"/>
      </rPr>
      <t>※業務経歴への記載の要否をご確認ください。</t>
    </r>
    <rPh sb="1" eb="3">
      <t>シンセイ</t>
    </rPh>
    <rPh sb="5" eb="7">
      <t>エイギョウ</t>
    </rPh>
    <rPh sb="7" eb="9">
      <t>シュモク</t>
    </rPh>
    <rPh sb="14" eb="16">
      <t>ナイヨウ</t>
    </rPh>
    <rPh sb="18" eb="20">
      <t>キボウ</t>
    </rPh>
    <rPh sb="20" eb="21">
      <t>ジュン</t>
    </rPh>
    <rPh sb="25" eb="26">
      <t>ヒョウ</t>
    </rPh>
    <rPh sb="28" eb="30">
      <t>センタク</t>
    </rPh>
    <rPh sb="31" eb="33">
      <t>キニュウ</t>
    </rPh>
    <rPh sb="41" eb="43">
      <t>ギョウム</t>
    </rPh>
    <rPh sb="43" eb="45">
      <t>ケイレキ</t>
    </rPh>
    <rPh sb="47" eb="49">
      <t>キサイ</t>
    </rPh>
    <rPh sb="50" eb="52">
      <t>ヨウヒ</t>
    </rPh>
    <rPh sb="54" eb="56">
      <t>カクニン</t>
    </rPh>
    <phoneticPr fontId="2"/>
  </si>
  <si>
    <t>人</t>
  </si>
  <si>
    <t>年</t>
  </si>
  <si>
    <t>2019</t>
    <phoneticPr fontId="38"/>
  </si>
  <si>
    <t>元</t>
    <rPh sb="0" eb="1">
      <t>モト</t>
    </rPh>
    <phoneticPr fontId="38"/>
  </si>
  <si>
    <t>2021</t>
  </si>
  <si>
    <t>2022</t>
  </si>
  <si>
    <t>2023</t>
  </si>
  <si>
    <t>2024</t>
  </si>
  <si>
    <t>2025</t>
  </si>
  <si>
    <t>2026</t>
  </si>
  <si>
    <t>2027</t>
  </si>
  <si>
    <t>2028</t>
  </si>
  <si>
    <t>2029</t>
  </si>
  <si>
    <t>2030</t>
  </si>
  <si>
    <t>2020</t>
    <phoneticPr fontId="38"/>
  </si>
  <si>
    <t>～</t>
    <phoneticPr fontId="2"/>
  </si>
  <si>
    <t>　　　西暦</t>
    <phoneticPr fontId="2"/>
  </si>
  <si>
    <t>　　　西暦</t>
    <rPh sb="3" eb="5">
      <t>セイレキ</t>
    </rPh>
    <phoneticPr fontId="2"/>
  </si>
  <si>
    <t>←不明の場合は空欄でかまいません。</t>
    <rPh sb="1" eb="3">
      <t>フメイ</t>
    </rPh>
    <rPh sb="4" eb="6">
      <t>バアイ</t>
    </rPh>
    <rPh sb="7" eb="9">
      <t>クウラン</t>
    </rPh>
    <phoneticPr fontId="2"/>
  </si>
  <si>
    <t>このシートは、「保護」されています。修正が必要な場合は必要に応じて「保護」を解除してくだい（パスワードの設定はありません）。</t>
    <rPh sb="8" eb="10">
      <t>ホゴ</t>
    </rPh>
    <rPh sb="18" eb="20">
      <t>シュウセイ</t>
    </rPh>
    <rPh sb="21" eb="23">
      <t>ヒツヨウ</t>
    </rPh>
    <rPh sb="24" eb="26">
      <t>バアイ</t>
    </rPh>
    <rPh sb="27" eb="29">
      <t>ヒツヨウ</t>
    </rPh>
    <rPh sb="30" eb="31">
      <t>オウ</t>
    </rPh>
    <rPh sb="34" eb="36">
      <t>ホゴ</t>
    </rPh>
    <rPh sb="38" eb="40">
      <t>カイジョ</t>
    </rPh>
    <rPh sb="52" eb="54">
      <t>セッテイ</t>
    </rPh>
    <phoneticPr fontId="2"/>
  </si>
  <si>
    <t>申請区分（業種区分）</t>
    <rPh sb="0" eb="2">
      <t>シンセイ</t>
    </rPh>
    <rPh sb="2" eb="4">
      <t>クブン</t>
    </rPh>
    <rPh sb="5" eb="7">
      <t>ギョウシュ</t>
    </rPh>
    <rPh sb="7" eb="9">
      <t>クブン</t>
    </rPh>
    <phoneticPr fontId="2"/>
  </si>
  <si>
    <t>社会保険</t>
    <rPh sb="0" eb="2">
      <t>シャカイ</t>
    </rPh>
    <rPh sb="2" eb="4">
      <t>ホケン</t>
    </rPh>
    <phoneticPr fontId="2"/>
  </si>
  <si>
    <t>★社会保険</t>
    <rPh sb="1" eb="3">
      <t>シャカイ</t>
    </rPh>
    <rPh sb="3" eb="5">
      <t>ホケン</t>
    </rPh>
    <phoneticPr fontId="2"/>
  </si>
  <si>
    <t>【事務職員数】</t>
    <rPh sb="1" eb="3">
      <t>ジム</t>
    </rPh>
    <rPh sb="3" eb="6">
      <t>ショクインスウ</t>
    </rPh>
    <phoneticPr fontId="2"/>
  </si>
  <si>
    <t>・コンサル関係</t>
    <rPh sb="5" eb="7">
      <t>カンケイ</t>
    </rPh>
    <phoneticPr fontId="2"/>
  </si>
  <si>
    <t>・技術士の内訳</t>
    <rPh sb="1" eb="3">
      <t>ギジュツ</t>
    </rPh>
    <rPh sb="3" eb="4">
      <t>シ</t>
    </rPh>
    <rPh sb="5" eb="7">
      <t>ウチワケ</t>
    </rPh>
    <phoneticPr fontId="2"/>
  </si>
  <si>
    <t>トン</t>
  </si>
  <si>
    <t>電土</t>
    <rPh sb="0" eb="1">
      <t>デン</t>
    </rPh>
    <rPh sb="1" eb="2">
      <t>ツチ</t>
    </rPh>
    <phoneticPr fontId="2"/>
  </si>
  <si>
    <t>担当
業種
の
内訳</t>
    <rPh sb="0" eb="2">
      <t>タントウ</t>
    </rPh>
    <rPh sb="3" eb="5">
      <t>ギョウシュ</t>
    </rPh>
    <rPh sb="8" eb="10">
      <t>ウチワケ</t>
    </rPh>
    <phoneticPr fontId="2"/>
  </si>
  <si>
    <t>「基本情報入力シート」に各種情報を入力してください。</t>
    <rPh sb="12" eb="14">
      <t>カクシュ</t>
    </rPh>
    <rPh sb="14" eb="16">
      <t>ジョウホウ</t>
    </rPh>
    <rPh sb="17" eb="19">
      <t>ニュウリョク</t>
    </rPh>
    <phoneticPr fontId="2"/>
  </si>
  <si>
    <t>各シート直接入力により書類を作成したい方は、”シートの保護”を解除（パスワードの設定はありません。）していただき作業を行ってください。</t>
    <rPh sb="56" eb="58">
      <t>サギョウ</t>
    </rPh>
    <rPh sb="59" eb="60">
      <t>オコナ</t>
    </rPh>
    <phoneticPr fontId="2"/>
  </si>
  <si>
    <t>【個人】自己資本</t>
    <rPh sb="1" eb="3">
      <t>コジン</t>
    </rPh>
    <rPh sb="4" eb="6">
      <t>ジコ</t>
    </rPh>
    <rPh sb="6" eb="8">
      <t>シホン</t>
    </rPh>
    <phoneticPr fontId="2"/>
  </si>
  <si>
    <t>★社会保険</t>
    <rPh sb="1" eb="3">
      <t>シャカイ</t>
    </rPh>
    <rPh sb="3" eb="5">
      <t>ホケン</t>
    </rPh>
    <phoneticPr fontId="2"/>
  </si>
  <si>
    <t>▽細目欄は（01～09）はコード表から希望の有無（０or１or２）を記入してください（記入方法参照）。</t>
    <rPh sb="1" eb="3">
      <t>サイモク</t>
    </rPh>
    <rPh sb="3" eb="4">
      <t>ラン</t>
    </rPh>
    <rPh sb="16" eb="17">
      <t>ヒョウ</t>
    </rPh>
    <rPh sb="19" eb="21">
      <t>キボウ</t>
    </rPh>
    <rPh sb="22" eb="24">
      <t>ウム</t>
    </rPh>
    <rPh sb="34" eb="36">
      <t>キニュウ</t>
    </rPh>
    <rPh sb="43" eb="45">
      <t>キニュウ</t>
    </rPh>
    <rPh sb="45" eb="47">
      <t>ホウホウ</t>
    </rPh>
    <rPh sb="47" eb="49">
      <t>サンショウ</t>
    </rPh>
    <phoneticPr fontId="2"/>
  </si>
  <si>
    <t>※工事のみの申請の場合は不要です（工事のほか、コンサル・委託・物品について、申請される場合は提出してください）。</t>
    <rPh sb="17" eb="19">
      <t>コウジ</t>
    </rPh>
    <rPh sb="28" eb="30">
      <t>イタク</t>
    </rPh>
    <rPh sb="31" eb="33">
      <t>ブッピン</t>
    </rPh>
    <rPh sb="38" eb="40">
      <t>シンセイ</t>
    </rPh>
    <rPh sb="43" eb="45">
      <t>バアイ</t>
    </rPh>
    <rPh sb="46" eb="48">
      <t>テイシュツ</t>
    </rPh>
    <phoneticPr fontId="2"/>
  </si>
  <si>
    <t>※工事・コンサル（記入方法参照）
　申請書において細目登録を「１」とした場合は、必ず”細目ごと”に業務経歴（過去１０年以内の契約実績）を１件以上記入してください。
　また、細目登録を「２」とした場合は、必ず”営業種目”における業務経歴（過去１０年以内の契約実績）を１件以上記入してください。</t>
    <rPh sb="9" eb="11">
      <t>キニュウ</t>
    </rPh>
    <rPh sb="11" eb="13">
      <t>ホウホウ</t>
    </rPh>
    <rPh sb="13" eb="15">
      <t>サンショウ</t>
    </rPh>
    <phoneticPr fontId="2"/>
  </si>
  <si>
    <t>※委託・物品（記入方法参照）
　申請書において細目登録を「１」とした場合は、必ず”営業種目”における業務経歴（過去３年以内の契約実績）を１件以上記入してください。</t>
    <rPh sb="1" eb="3">
      <t>イタク</t>
    </rPh>
    <rPh sb="4" eb="6">
      <t>ブッピン</t>
    </rPh>
    <rPh sb="7" eb="9">
      <t>キニュウ</t>
    </rPh>
    <rPh sb="9" eb="11">
      <t>ホウホウ</t>
    </rPh>
    <rPh sb="11" eb="13">
      <t>サンショウ</t>
    </rPh>
    <phoneticPr fontId="2"/>
  </si>
  <si>
    <r>
      <t>※郵便はがき等の</t>
    </r>
    <r>
      <rPr>
        <b/>
        <u/>
        <sz val="11"/>
        <color rgb="FFFF0000"/>
        <rFont val="ＭＳ Ｐゴシック"/>
        <family val="3"/>
        <charset val="128"/>
      </rPr>
      <t>表面に届先（郵便番号、住所、商号等）を記入</t>
    </r>
    <r>
      <rPr>
        <b/>
        <sz val="11"/>
        <color rgb="FFFF0000"/>
        <rFont val="ＭＳ Ｐゴシック"/>
        <family val="3"/>
        <charset val="128"/>
      </rPr>
      <t>してください。、</t>
    </r>
    <r>
      <rPr>
        <b/>
        <u/>
        <sz val="11"/>
        <color rgb="FFFF0000"/>
        <rFont val="ＭＳ Ｐゴシック"/>
        <family val="3"/>
        <charset val="128"/>
      </rPr>
      <t/>
    </r>
    <rPh sb="1" eb="3">
      <t>ユウビン</t>
    </rPh>
    <rPh sb="9" eb="10">
      <t>メン</t>
    </rPh>
    <rPh sb="11" eb="12">
      <t>トドケ</t>
    </rPh>
    <rPh sb="14" eb="18">
      <t>ユウビンバンゴウ</t>
    </rPh>
    <rPh sb="19" eb="21">
      <t>ジュウショ</t>
    </rPh>
    <rPh sb="22" eb="24">
      <t>ショウゴウ</t>
    </rPh>
    <rPh sb="24" eb="25">
      <t>トウ</t>
    </rPh>
    <phoneticPr fontId="2"/>
  </si>
  <si>
    <t>「生年月日」について不備が見受けられますので、ご注意願います。</t>
    <rPh sb="1" eb="3">
      <t>セイネン</t>
    </rPh>
    <rPh sb="3" eb="5">
      <t>ガッピ</t>
    </rPh>
    <rPh sb="10" eb="12">
      <t>フビ</t>
    </rPh>
    <rPh sb="13" eb="15">
      <t>ミウ</t>
    </rPh>
    <rPh sb="24" eb="26">
      <t>チュウイ</t>
    </rPh>
    <rPh sb="26" eb="27">
      <t>ネガ</t>
    </rPh>
    <phoneticPr fontId="2"/>
  </si>
  <si>
    <t>消費税及び地方消費税含む</t>
  </si>
  <si>
    <r>
      <t>※裏面に左の「入札参加資格審査結果通知書」の業種区分「工事・ｺﾝｻﾙ・委託・物品」から、いずれかを選択し○を付けて登録する</t>
    </r>
    <r>
      <rPr>
        <b/>
        <u/>
        <sz val="11"/>
        <color rgb="FFFF0000"/>
        <rFont val="ＭＳ Ｐゴシック"/>
        <family val="3"/>
        <charset val="128"/>
      </rPr>
      <t>商号または名称を記入して印刷又は貼付けて</t>
    </r>
    <r>
      <rPr>
        <b/>
        <sz val="11"/>
        <color rgb="FFFF0000"/>
        <rFont val="ＭＳ Ｐゴシック"/>
        <family val="3"/>
        <charset val="128"/>
      </rPr>
      <t>提出してください。</t>
    </r>
    <phoneticPr fontId="2"/>
  </si>
  <si>
    <t>㊞(実印）</t>
    <rPh sb="2" eb="4">
      <t>ジツイン</t>
    </rPh>
    <phoneticPr fontId="2"/>
  </si>
  <si>
    <t>㊞（実印）</t>
    <rPh sb="2" eb="4">
      <t>ジツイン</t>
    </rPh>
    <phoneticPr fontId="2"/>
  </si>
  <si>
    <t>氏名（代表者）</t>
    <rPh sb="0" eb="2">
      <t>シメイ</t>
    </rPh>
    <rPh sb="3" eb="6">
      <t>ダイヒョウシャ</t>
    </rPh>
    <phoneticPr fontId="2"/>
  </si>
  <si>
    <t>304</t>
  </si>
  <si>
    <t>300</t>
  </si>
  <si>
    <t>302</t>
  </si>
  <si>
    <t>コンサル</t>
  </si>
  <si>
    <t>設備設計（建物付帯設備の設計等）</t>
  </si>
  <si>
    <t>建築設計</t>
  </si>
  <si>
    <t>測量</t>
  </si>
  <si>
    <t>委託</t>
  </si>
  <si>
    <t>510</t>
  </si>
  <si>
    <t>565</t>
  </si>
  <si>
    <t>調査業務委託</t>
  </si>
  <si>
    <t>その他の業務請負等委託</t>
  </si>
  <si>
    <t>ｺﾝｻﾙ</t>
    <phoneticPr fontId="2"/>
  </si>
  <si>
    <t>委託</t>
    <phoneticPr fontId="2"/>
  </si>
  <si>
    <t>物品</t>
    <phoneticPr fontId="2"/>
  </si>
  <si>
    <t>（株）</t>
    <rPh sb="1" eb="2">
      <t>カブ</t>
    </rPh>
    <phoneticPr fontId="2"/>
  </si>
  <si>
    <t>(株)</t>
    <rPh sb="1" eb="2">
      <t>カブ</t>
    </rPh>
    <phoneticPr fontId="2"/>
  </si>
  <si>
    <t>㈱</t>
    <phoneticPr fontId="2"/>
  </si>
  <si>
    <t>略称は、全角文字（カッコ含めて）を使用してください</t>
    <rPh sb="12" eb="13">
      <t>フク</t>
    </rPh>
    <phoneticPr fontId="2"/>
  </si>
  <si>
    <t>→</t>
    <phoneticPr fontId="2"/>
  </si>
  <si>
    <t>○</t>
    <phoneticPr fontId="2"/>
  </si>
  <si>
    <t>×（環境依存文字のため）</t>
    <rPh sb="2" eb="4">
      <t>カンキョウ</t>
    </rPh>
    <rPh sb="4" eb="6">
      <t>イゾン</t>
    </rPh>
    <rPh sb="6" eb="8">
      <t>モジ</t>
    </rPh>
    <phoneticPr fontId="2"/>
  </si>
  <si>
    <t>×（カッコが半角のため</t>
    <rPh sb="6" eb="8">
      <t>ハンカク</t>
    </rPh>
    <phoneticPr fontId="2"/>
  </si>
  <si>
    <r>
      <t>申請書類等</t>
    </r>
    <r>
      <rPr>
        <b/>
        <sz val="11"/>
        <color rgb="FF0070C0"/>
        <rFont val="ＭＳ Ｐゴシック"/>
        <family val="3"/>
        <charset val="128"/>
      </rPr>
      <t>提出日</t>
    </r>
    <r>
      <rPr>
        <sz val="11"/>
        <rFont val="ＭＳ Ｐゴシック"/>
        <family val="3"/>
        <charset val="128"/>
      </rPr>
      <t>　</t>
    </r>
    <r>
      <rPr>
        <b/>
        <sz val="11"/>
        <color rgb="FFFF0000"/>
        <rFont val="ＭＳ Ｐゴシック"/>
        <family val="3"/>
        <charset val="128"/>
      </rPr>
      <t>(西暦）</t>
    </r>
    <rPh sb="0" eb="2">
      <t>シンセイ</t>
    </rPh>
    <rPh sb="2" eb="4">
      <t>ショルイ</t>
    </rPh>
    <rPh sb="4" eb="5">
      <t>トウ</t>
    </rPh>
    <rPh sb="5" eb="7">
      <t>テイシュツ</t>
    </rPh>
    <rPh sb="7" eb="8">
      <t>ビ</t>
    </rPh>
    <rPh sb="10" eb="12">
      <t>セイレキ</t>
    </rPh>
    <phoneticPr fontId="2"/>
  </si>
  <si>
    <r>
      <t>「基本情報入力シート」の情報が正しく反映されない場合、または、正しく表示されない場合は、</t>
    </r>
    <r>
      <rPr>
        <b/>
        <sz val="11"/>
        <color rgb="FFFF0000"/>
        <rFont val="ＭＳ Ｐゴシック"/>
        <family val="3"/>
        <charset val="128"/>
      </rPr>
      <t>”シートの保護”を解除（パスワードの設定はありません。）</t>
    </r>
    <r>
      <rPr>
        <sz val="11"/>
        <rFont val="ＭＳ Ｐゴシック"/>
        <family val="3"/>
        <charset val="128"/>
      </rPr>
      <t>していただき</t>
    </r>
    <r>
      <rPr>
        <sz val="11"/>
        <color rgb="FFFF0000"/>
        <rFont val="ＭＳ Ｐゴシック"/>
        <family val="3"/>
        <charset val="128"/>
      </rPr>
      <t>直接入力等で対応してください。</t>
    </r>
    <rPh sb="15" eb="16">
      <t>タダ</t>
    </rPh>
    <rPh sb="18" eb="20">
      <t>ハンエイ</t>
    </rPh>
    <rPh sb="24" eb="26">
      <t>バアイ</t>
    </rPh>
    <rPh sb="31" eb="32">
      <t>タダ</t>
    </rPh>
    <rPh sb="34" eb="36">
      <t>ヒョウジ</t>
    </rPh>
    <rPh sb="40" eb="42">
      <t>バアイ</t>
    </rPh>
    <rPh sb="49" eb="51">
      <t>ホゴ</t>
    </rPh>
    <rPh sb="53" eb="55">
      <t>カイジョ</t>
    </rPh>
    <rPh sb="62" eb="64">
      <t>セッテイ</t>
    </rPh>
    <rPh sb="78" eb="80">
      <t>チョクセツ</t>
    </rPh>
    <rPh sb="80" eb="82">
      <t>ニュウリョク</t>
    </rPh>
    <rPh sb="82" eb="83">
      <t>トウ</t>
    </rPh>
    <rPh sb="84" eb="86">
      <t>タイオウ</t>
    </rPh>
    <phoneticPr fontId="2"/>
  </si>
  <si>
    <r>
      <t>営業年度</t>
    </r>
    <r>
      <rPr>
        <b/>
        <sz val="11"/>
        <color rgb="FFFF0000"/>
        <rFont val="ＭＳ Ｐゴシック"/>
        <family val="3"/>
        <charset val="128"/>
      </rPr>
      <t>（西暦）</t>
    </r>
    <rPh sb="0" eb="2">
      <t>エイギョウ</t>
    </rPh>
    <rPh sb="2" eb="4">
      <t>ネンド</t>
    </rPh>
    <rPh sb="5" eb="7">
      <t>セイレキ</t>
    </rPh>
    <phoneticPr fontId="2"/>
  </si>
  <si>
    <t>ＦＡＸ番号</t>
    <rPh sb="3" eb="5">
      <t>バンゴウ</t>
    </rPh>
    <phoneticPr fontId="2"/>
  </si>
  <si>
    <t>申請担当者のFAX番号</t>
    <rPh sb="0" eb="2">
      <t>シンセイ</t>
    </rPh>
    <rPh sb="2" eb="5">
      <t>タントウシャ</t>
    </rPh>
    <rPh sb="9" eb="11">
      <t>バンゴウ</t>
    </rPh>
    <phoneticPr fontId="2"/>
  </si>
  <si>
    <t>　　　真鶴町長　小　林　伸　行　（公印省略）</t>
    <rPh sb="3" eb="5">
      <t>マナヅル</t>
    </rPh>
    <rPh sb="5" eb="7">
      <t>チョウチョウ</t>
    </rPh>
    <rPh sb="8" eb="9">
      <t>チイ</t>
    </rPh>
    <rPh sb="10" eb="11">
      <t>ハヤシ</t>
    </rPh>
    <rPh sb="12" eb="13">
      <t>ノブ</t>
    </rPh>
    <rPh sb="14" eb="15">
      <t>イ</t>
    </rPh>
    <rPh sb="17" eb="19">
      <t>コウイン</t>
    </rPh>
    <rPh sb="19" eb="21">
      <t>ショウリャク</t>
    </rPh>
    <phoneticPr fontId="2"/>
  </si>
  <si>
    <t>R5・6登録の有無</t>
    <rPh sb="4" eb="6">
      <t>トウロク</t>
    </rPh>
    <rPh sb="7" eb="9">
      <t>ウム</t>
    </rPh>
    <phoneticPr fontId="2"/>
  </si>
  <si>
    <t>R5・6 登録番号</t>
    <rPh sb="5" eb="7">
      <t>トウロク</t>
    </rPh>
    <rPh sb="7" eb="9">
      <t>バンゴウ</t>
    </rPh>
    <phoneticPr fontId="2"/>
  </si>
  <si>
    <t>工事</t>
  </si>
  <si>
    <t>郵便料金（切手等「85円分」）をお忘れなく。</t>
    <phoneticPr fontId="2"/>
  </si>
  <si>
    <t>令和９年 ３ 月 ３１ 日まで</t>
    <rPh sb="0" eb="2">
      <t>レイワ</t>
    </rPh>
    <rPh sb="3" eb="4">
      <t>ネン</t>
    </rPh>
    <rPh sb="7" eb="8">
      <t>ツキ</t>
    </rPh>
    <rPh sb="12" eb="13">
      <t>ヒ</t>
    </rPh>
    <phoneticPr fontId="2"/>
  </si>
  <si>
    <t>営業種目（コード）</t>
    <rPh sb="0" eb="2">
      <t>エイギョウ</t>
    </rPh>
    <rPh sb="2" eb="4">
      <t>シュモク</t>
    </rPh>
    <phoneticPr fontId="2"/>
  </si>
  <si>
    <t>営業種目（名称）</t>
    <rPh sb="0" eb="2">
      <t>エイギョウ</t>
    </rPh>
    <rPh sb="2" eb="4">
      <t>シュモク</t>
    </rPh>
    <rPh sb="5" eb="7">
      <t>メイショウ</t>
    </rPh>
    <phoneticPr fontId="2"/>
  </si>
  <si>
    <t>99</t>
    <phoneticPr fontId="2"/>
  </si>
  <si>
    <t>細目01</t>
    <rPh sb="0" eb="2">
      <t>ホソメ</t>
    </rPh>
    <phoneticPr fontId="2"/>
  </si>
  <si>
    <t>細目02</t>
    <rPh sb="0" eb="2">
      <t>ホソメ</t>
    </rPh>
    <phoneticPr fontId="2"/>
  </si>
  <si>
    <t>細目03</t>
    <rPh sb="0" eb="2">
      <t>ホソメ</t>
    </rPh>
    <phoneticPr fontId="2"/>
  </si>
  <si>
    <t>細目04</t>
    <rPh sb="0" eb="2">
      <t>ホソメ</t>
    </rPh>
    <phoneticPr fontId="2"/>
  </si>
  <si>
    <t>細目05</t>
    <rPh sb="0" eb="2">
      <t>ホソメ</t>
    </rPh>
    <phoneticPr fontId="2"/>
  </si>
  <si>
    <t>細目06</t>
    <rPh sb="0" eb="2">
      <t>ホソメ</t>
    </rPh>
    <phoneticPr fontId="2"/>
  </si>
  <si>
    <t>細目07</t>
    <rPh sb="0" eb="2">
      <t>ホソメ</t>
    </rPh>
    <phoneticPr fontId="2"/>
  </si>
  <si>
    <t>細目08</t>
    <rPh sb="0" eb="2">
      <t>ホソメ</t>
    </rPh>
    <phoneticPr fontId="2"/>
  </si>
  <si>
    <t>細目09</t>
    <rPh sb="0" eb="2">
      <t>ホソメ</t>
    </rPh>
    <phoneticPr fontId="2"/>
  </si>
  <si>
    <t>細目99</t>
    <rPh sb="0" eb="2">
      <t>ホソメ</t>
    </rPh>
    <phoneticPr fontId="2"/>
  </si>
  <si>
    <t>010</t>
    <phoneticPr fontId="2"/>
  </si>
  <si>
    <t>土木一式</t>
    <rPh sb="0" eb="2">
      <t>ドボク</t>
    </rPh>
    <rPh sb="2" eb="4">
      <t>イッシキ</t>
    </rPh>
    <phoneticPr fontId="2"/>
  </si>
  <si>
    <t>PC</t>
    <phoneticPr fontId="2"/>
  </si>
  <si>
    <t>グラウト</t>
    <phoneticPr fontId="2"/>
  </si>
  <si>
    <t>推進</t>
    <rPh sb="0" eb="2">
      <t>スイシン</t>
    </rPh>
    <phoneticPr fontId="2"/>
  </si>
  <si>
    <t>シールド</t>
    <phoneticPr fontId="2"/>
  </si>
  <si>
    <t>管渠布設</t>
    <rPh sb="0" eb="1">
      <t>カン</t>
    </rPh>
    <rPh sb="2" eb="3">
      <t>フ</t>
    </rPh>
    <rPh sb="3" eb="4">
      <t>セツ</t>
    </rPh>
    <phoneticPr fontId="2"/>
  </si>
  <si>
    <t>管渠更生</t>
    <rPh sb="0" eb="1">
      <t>カン</t>
    </rPh>
    <rPh sb="2" eb="4">
      <t>コウセイ</t>
    </rPh>
    <phoneticPr fontId="2"/>
  </si>
  <si>
    <t>港湾、海洋</t>
    <rPh sb="0" eb="2">
      <t>コウワン</t>
    </rPh>
    <rPh sb="3" eb="5">
      <t>カイヨウ</t>
    </rPh>
    <phoneticPr fontId="2"/>
  </si>
  <si>
    <t>020</t>
    <phoneticPr fontId="2"/>
  </si>
  <si>
    <t>建築一式</t>
    <rPh sb="0" eb="2">
      <t>ケンチク</t>
    </rPh>
    <rPh sb="2" eb="4">
      <t>イッシキ</t>
    </rPh>
    <phoneticPr fontId="2"/>
  </si>
  <si>
    <t>建築解体</t>
    <rPh sb="0" eb="2">
      <t>ケンチク</t>
    </rPh>
    <rPh sb="2" eb="4">
      <t>カイタイ</t>
    </rPh>
    <phoneticPr fontId="2"/>
  </si>
  <si>
    <t>SRC</t>
    <phoneticPr fontId="2"/>
  </si>
  <si>
    <t>RC</t>
    <phoneticPr fontId="2"/>
  </si>
  <si>
    <t>鉄骨造</t>
    <rPh sb="0" eb="2">
      <t>テッコツ</t>
    </rPh>
    <rPh sb="2" eb="3">
      <t>ゾウ</t>
    </rPh>
    <phoneticPr fontId="2"/>
  </si>
  <si>
    <t>木造</t>
    <rPh sb="0" eb="2">
      <t>モクゾウ</t>
    </rPh>
    <phoneticPr fontId="2"/>
  </si>
  <si>
    <t>鉄骨プレハブ</t>
    <rPh sb="0" eb="2">
      <t>テッコツ</t>
    </rPh>
    <phoneticPr fontId="2"/>
  </si>
  <si>
    <t>PCプレハブ</t>
    <phoneticPr fontId="2"/>
  </si>
  <si>
    <t>耐震補強</t>
    <rPh sb="0" eb="2">
      <t>タイシン</t>
    </rPh>
    <rPh sb="2" eb="4">
      <t>ホキョウ</t>
    </rPh>
    <phoneticPr fontId="2"/>
  </si>
  <si>
    <t>030</t>
  </si>
  <si>
    <t>大工</t>
    <rPh sb="0" eb="2">
      <t>ダイク</t>
    </rPh>
    <phoneticPr fontId="2"/>
  </si>
  <si>
    <t>040</t>
  </si>
  <si>
    <t>左官</t>
    <rPh sb="0" eb="2">
      <t>サカン</t>
    </rPh>
    <phoneticPr fontId="2"/>
  </si>
  <si>
    <t>050</t>
  </si>
  <si>
    <t>とび・土工・コンクリート</t>
    <rPh sb="3" eb="5">
      <t>ドコウ</t>
    </rPh>
    <phoneticPr fontId="2"/>
  </si>
  <si>
    <t>法面処理</t>
    <rPh sb="0" eb="1">
      <t>ホウ</t>
    </rPh>
    <rPh sb="1" eb="2">
      <t>メン</t>
    </rPh>
    <rPh sb="2" eb="4">
      <t>ショリ</t>
    </rPh>
    <phoneticPr fontId="2"/>
  </si>
  <si>
    <t>吹付</t>
    <rPh sb="0" eb="2">
      <t>フキツ</t>
    </rPh>
    <phoneticPr fontId="2"/>
  </si>
  <si>
    <t>標識等道路付属物設置</t>
    <rPh sb="0" eb="3">
      <t>ヒョウシキトウ</t>
    </rPh>
    <rPh sb="3" eb="5">
      <t>ドウロ</t>
    </rPh>
    <rPh sb="5" eb="7">
      <t>フゾク</t>
    </rPh>
    <rPh sb="7" eb="8">
      <t>ブツ</t>
    </rPh>
    <rPh sb="8" eb="10">
      <t>セッチ</t>
    </rPh>
    <phoneticPr fontId="2"/>
  </si>
  <si>
    <t>地盤改良</t>
    <rPh sb="0" eb="2">
      <t>ジバン</t>
    </rPh>
    <rPh sb="2" eb="4">
      <t>カイリョウ</t>
    </rPh>
    <phoneticPr fontId="2"/>
  </si>
  <si>
    <t>外構</t>
    <rPh sb="0" eb="2">
      <t>ガイコウ</t>
    </rPh>
    <phoneticPr fontId="2"/>
  </si>
  <si>
    <t>特殊基礎（既製杭工事）</t>
    <rPh sb="0" eb="2">
      <t>トクシュ</t>
    </rPh>
    <rPh sb="2" eb="4">
      <t>キソ</t>
    </rPh>
    <rPh sb="5" eb="7">
      <t>キセイ</t>
    </rPh>
    <rPh sb="7" eb="8">
      <t>クイ</t>
    </rPh>
    <rPh sb="8" eb="10">
      <t>コウジ</t>
    </rPh>
    <phoneticPr fontId="2"/>
  </si>
  <si>
    <t>特殊基礎（場所打杭工事）</t>
    <rPh sb="0" eb="2">
      <t>トクシュ</t>
    </rPh>
    <rPh sb="2" eb="4">
      <t>キソ</t>
    </rPh>
    <rPh sb="5" eb="7">
      <t>バショ</t>
    </rPh>
    <rPh sb="7" eb="8">
      <t>ウ</t>
    </rPh>
    <rPh sb="8" eb="9">
      <t>クイ</t>
    </rPh>
    <rPh sb="9" eb="11">
      <t>コウジ</t>
    </rPh>
    <phoneticPr fontId="2"/>
  </si>
  <si>
    <t>060</t>
  </si>
  <si>
    <t>石</t>
    <rPh sb="0" eb="1">
      <t>イシ</t>
    </rPh>
    <phoneticPr fontId="2"/>
  </si>
  <si>
    <t>070</t>
  </si>
  <si>
    <t>屋根</t>
    <rPh sb="0" eb="2">
      <t>ヤネ</t>
    </rPh>
    <phoneticPr fontId="2"/>
  </si>
  <si>
    <t>080</t>
  </si>
  <si>
    <t>道路標識、信号</t>
    <rPh sb="0" eb="2">
      <t>ドウロ</t>
    </rPh>
    <rPh sb="2" eb="4">
      <t>ヒョウシキ</t>
    </rPh>
    <rPh sb="5" eb="7">
      <t>シンゴウ</t>
    </rPh>
    <phoneticPr fontId="2"/>
  </si>
  <si>
    <t>道路照明</t>
    <rPh sb="0" eb="2">
      <t>ドウロ</t>
    </rPh>
    <rPh sb="2" eb="4">
      <t>ショウメイ</t>
    </rPh>
    <phoneticPr fontId="2"/>
  </si>
  <si>
    <t>発電変電設備</t>
    <rPh sb="0" eb="2">
      <t>ハツデン</t>
    </rPh>
    <rPh sb="2" eb="4">
      <t>ヘンデン</t>
    </rPh>
    <rPh sb="4" eb="6">
      <t>セツビ</t>
    </rPh>
    <phoneticPr fontId="2"/>
  </si>
  <si>
    <t>受配電設備</t>
    <rPh sb="0" eb="1">
      <t>ジュ</t>
    </rPh>
    <rPh sb="1" eb="2">
      <t>ハイ</t>
    </rPh>
    <rPh sb="2" eb="3">
      <t>デン</t>
    </rPh>
    <rPh sb="3" eb="5">
      <t>セツビ</t>
    </rPh>
    <phoneticPr fontId="2"/>
  </si>
  <si>
    <t>無停電電源設備</t>
    <rPh sb="0" eb="3">
      <t>ムテイデン</t>
    </rPh>
    <rPh sb="3" eb="5">
      <t>デンゲン</t>
    </rPh>
    <rPh sb="5" eb="7">
      <t>セツビ</t>
    </rPh>
    <phoneticPr fontId="2"/>
  </si>
  <si>
    <t>計装制御設備</t>
    <rPh sb="0" eb="1">
      <t>ハカ</t>
    </rPh>
    <rPh sb="1" eb="2">
      <t>ソウ</t>
    </rPh>
    <rPh sb="2" eb="4">
      <t>セイギョ</t>
    </rPh>
    <rPh sb="4" eb="6">
      <t>セツビ</t>
    </rPh>
    <phoneticPr fontId="2"/>
  </si>
  <si>
    <t>特殊ケーブル</t>
    <rPh sb="0" eb="2">
      <t>トクシュ</t>
    </rPh>
    <phoneticPr fontId="2"/>
  </si>
  <si>
    <t>重電機設備</t>
    <rPh sb="0" eb="3">
      <t>ジュウデンキ</t>
    </rPh>
    <rPh sb="3" eb="5">
      <t>セツビ</t>
    </rPh>
    <phoneticPr fontId="2"/>
  </si>
  <si>
    <t>090</t>
  </si>
  <si>
    <t>管</t>
    <rPh sb="0" eb="1">
      <t>カン</t>
    </rPh>
    <phoneticPr fontId="2"/>
  </si>
  <si>
    <t>給排水衛生</t>
    <rPh sb="0" eb="3">
      <t>キュウハイスイ</t>
    </rPh>
    <rPh sb="3" eb="5">
      <t>エイセイ</t>
    </rPh>
    <phoneticPr fontId="2"/>
  </si>
  <si>
    <t>冷暖房空調</t>
    <rPh sb="0" eb="3">
      <t>レイダンボウ</t>
    </rPh>
    <rPh sb="3" eb="5">
      <t>クウチョウ</t>
    </rPh>
    <phoneticPr fontId="2"/>
  </si>
  <si>
    <t>浄化槽設備</t>
    <rPh sb="0" eb="3">
      <t>ジョウカソウ</t>
    </rPh>
    <rPh sb="3" eb="5">
      <t>セツビ</t>
    </rPh>
    <phoneticPr fontId="2"/>
  </si>
  <si>
    <t>ガス配管</t>
    <rPh sb="2" eb="4">
      <t>ハイカン</t>
    </rPh>
    <phoneticPr fontId="2"/>
  </si>
  <si>
    <t>給水管布設</t>
    <rPh sb="0" eb="2">
      <t>キュウスイ</t>
    </rPh>
    <rPh sb="2" eb="3">
      <t>カン</t>
    </rPh>
    <rPh sb="3" eb="4">
      <t>フ</t>
    </rPh>
    <rPh sb="4" eb="5">
      <t>セツ</t>
    </rPh>
    <phoneticPr fontId="2"/>
  </si>
  <si>
    <t>管内更生</t>
    <rPh sb="0" eb="2">
      <t>カンナイ</t>
    </rPh>
    <rPh sb="2" eb="4">
      <t>コウセイ</t>
    </rPh>
    <phoneticPr fontId="2"/>
  </si>
  <si>
    <t>厨房設備</t>
    <rPh sb="0" eb="2">
      <t>チュウボウ</t>
    </rPh>
    <rPh sb="2" eb="4">
      <t>セツビ</t>
    </rPh>
    <phoneticPr fontId="2"/>
  </si>
  <si>
    <t>100</t>
  </si>
  <si>
    <t>タイル・れんが・ブロック</t>
    <phoneticPr fontId="2"/>
  </si>
  <si>
    <t>ｺﾝｸﾘｰﾄﾌﾞﾛｯｸ積み（張り）</t>
    <rPh sb="11" eb="12">
      <t>ツ</t>
    </rPh>
    <rPh sb="14" eb="15">
      <t>ハ</t>
    </rPh>
    <phoneticPr fontId="2"/>
  </si>
  <si>
    <t>ﾚﾝｶﾞ積み（張り）</t>
    <rPh sb="4" eb="5">
      <t>ツ</t>
    </rPh>
    <rPh sb="7" eb="8">
      <t>ハ</t>
    </rPh>
    <phoneticPr fontId="2"/>
  </si>
  <si>
    <t>ﾀｲﾙ張り</t>
    <rPh sb="3" eb="4">
      <t>ハ</t>
    </rPh>
    <phoneticPr fontId="2"/>
  </si>
  <si>
    <t>築炉</t>
    <rPh sb="0" eb="1">
      <t>チク</t>
    </rPh>
    <rPh sb="1" eb="2">
      <t>ロ</t>
    </rPh>
    <phoneticPr fontId="2"/>
  </si>
  <si>
    <t>110</t>
  </si>
  <si>
    <t>鋼構造物</t>
    <rPh sb="0" eb="1">
      <t>ハガネ</t>
    </rPh>
    <rPh sb="1" eb="4">
      <t>コウゾウブツ</t>
    </rPh>
    <phoneticPr fontId="2"/>
  </si>
  <si>
    <t>鋼橋上部</t>
    <rPh sb="0" eb="1">
      <t>ハガネ</t>
    </rPh>
    <rPh sb="1" eb="2">
      <t>ハシ</t>
    </rPh>
    <rPh sb="2" eb="4">
      <t>ジョウブ</t>
    </rPh>
    <phoneticPr fontId="2"/>
  </si>
  <si>
    <t>橋粱（自社工場あり）</t>
    <rPh sb="0" eb="1">
      <t>ハシ</t>
    </rPh>
    <rPh sb="3" eb="5">
      <t>ジシャ</t>
    </rPh>
    <rPh sb="5" eb="7">
      <t>コウジョウ</t>
    </rPh>
    <phoneticPr fontId="2"/>
  </si>
  <si>
    <t>鉄骨工事</t>
    <rPh sb="0" eb="2">
      <t>テッコツ</t>
    </rPh>
    <rPh sb="2" eb="4">
      <t>コウジ</t>
    </rPh>
    <phoneticPr fontId="2"/>
  </si>
  <si>
    <t>鉄塔</t>
    <rPh sb="0" eb="2">
      <t>テットウ</t>
    </rPh>
    <phoneticPr fontId="2"/>
  </si>
  <si>
    <t>水門等の門扉</t>
    <rPh sb="0" eb="3">
      <t>スイモントウ</t>
    </rPh>
    <rPh sb="4" eb="5">
      <t>モン</t>
    </rPh>
    <rPh sb="5" eb="6">
      <t>トビラ</t>
    </rPh>
    <phoneticPr fontId="2"/>
  </si>
  <si>
    <t>プール</t>
    <phoneticPr fontId="2"/>
  </si>
  <si>
    <t>120</t>
  </si>
  <si>
    <t>鉄筋</t>
    <rPh sb="0" eb="2">
      <t>テッキン</t>
    </rPh>
    <phoneticPr fontId="2"/>
  </si>
  <si>
    <t>130</t>
  </si>
  <si>
    <t>ほ装</t>
    <rPh sb="1" eb="2">
      <t>ソウ</t>
    </rPh>
    <phoneticPr fontId="2"/>
  </si>
  <si>
    <t>樹脂舗装</t>
    <rPh sb="0" eb="2">
      <t>ジュシ</t>
    </rPh>
    <rPh sb="2" eb="4">
      <t>ホソウ</t>
    </rPh>
    <phoneticPr fontId="2"/>
  </si>
  <si>
    <t>薄層カラー舗装</t>
    <rPh sb="0" eb="1">
      <t>ハク</t>
    </rPh>
    <rPh sb="1" eb="2">
      <t>ソウ</t>
    </rPh>
    <rPh sb="5" eb="7">
      <t>ホソウ</t>
    </rPh>
    <phoneticPr fontId="2"/>
  </si>
  <si>
    <t>ｱｽﾌｧﾙﾄ舗装</t>
    <rPh sb="6" eb="8">
      <t>ホソウ</t>
    </rPh>
    <phoneticPr fontId="2"/>
  </si>
  <si>
    <t>ｺﾝｸﾘｰﾄ舗装</t>
    <rPh sb="6" eb="8">
      <t>ホソウ</t>
    </rPh>
    <phoneticPr fontId="2"/>
  </si>
  <si>
    <t>ﾌﾞﾛｯｸ系舗装</t>
    <rPh sb="5" eb="6">
      <t>ケイ</t>
    </rPh>
    <rPh sb="6" eb="8">
      <t>ホソウ</t>
    </rPh>
    <phoneticPr fontId="2"/>
  </si>
  <si>
    <t>路盤築造</t>
    <rPh sb="0" eb="1">
      <t>ミチ</t>
    </rPh>
    <rPh sb="1" eb="2">
      <t>バン</t>
    </rPh>
    <rPh sb="2" eb="3">
      <t>チク</t>
    </rPh>
    <rPh sb="3" eb="4">
      <t>ゾウ</t>
    </rPh>
    <phoneticPr fontId="2"/>
  </si>
  <si>
    <t>140</t>
  </si>
  <si>
    <t>しゅんせつ</t>
    <phoneticPr fontId="2"/>
  </si>
  <si>
    <t>河川浚渫</t>
    <rPh sb="0" eb="2">
      <t>カセン</t>
    </rPh>
    <rPh sb="2" eb="4">
      <t>シュンセツ</t>
    </rPh>
    <phoneticPr fontId="2"/>
  </si>
  <si>
    <t>港湾浚渫</t>
    <rPh sb="0" eb="2">
      <t>コウワン</t>
    </rPh>
    <rPh sb="2" eb="4">
      <t>シュンセツ</t>
    </rPh>
    <phoneticPr fontId="2"/>
  </si>
  <si>
    <t>湖池浚渫</t>
    <rPh sb="0" eb="1">
      <t>ミズウミ</t>
    </rPh>
    <rPh sb="1" eb="2">
      <t>イケ</t>
    </rPh>
    <rPh sb="2" eb="4">
      <t>シュンセツ</t>
    </rPh>
    <phoneticPr fontId="2"/>
  </si>
  <si>
    <t>150</t>
  </si>
  <si>
    <t>板金</t>
    <rPh sb="0" eb="2">
      <t>バンキン</t>
    </rPh>
    <phoneticPr fontId="2"/>
  </si>
  <si>
    <t>160</t>
  </si>
  <si>
    <t>ガラス</t>
    <phoneticPr fontId="2"/>
  </si>
  <si>
    <t>170</t>
  </si>
  <si>
    <t>塗装</t>
    <rPh sb="0" eb="2">
      <t>トソウ</t>
    </rPh>
    <phoneticPr fontId="2"/>
  </si>
  <si>
    <t>路面表示</t>
    <rPh sb="0" eb="2">
      <t>ロメン</t>
    </rPh>
    <rPh sb="2" eb="4">
      <t>ヒョウジ</t>
    </rPh>
    <phoneticPr fontId="2"/>
  </si>
  <si>
    <t>区画線</t>
    <rPh sb="0" eb="2">
      <t>クカク</t>
    </rPh>
    <rPh sb="2" eb="3">
      <t>セン</t>
    </rPh>
    <phoneticPr fontId="2"/>
  </si>
  <si>
    <t>樹脂塗装</t>
    <rPh sb="0" eb="2">
      <t>ジュシ</t>
    </rPh>
    <rPh sb="2" eb="4">
      <t>トソウ</t>
    </rPh>
    <phoneticPr fontId="2"/>
  </si>
  <si>
    <t>建物塗装</t>
    <rPh sb="0" eb="2">
      <t>タテモノ</t>
    </rPh>
    <rPh sb="2" eb="4">
      <t>トソウ</t>
    </rPh>
    <phoneticPr fontId="2"/>
  </si>
  <si>
    <t>鉄鋼造物塗装</t>
    <rPh sb="0" eb="1">
      <t>テツ</t>
    </rPh>
    <rPh sb="1" eb="2">
      <t>コウ</t>
    </rPh>
    <rPh sb="2" eb="3">
      <t>ゾウ</t>
    </rPh>
    <rPh sb="3" eb="4">
      <t>ブツ</t>
    </rPh>
    <rPh sb="4" eb="6">
      <t>トソウ</t>
    </rPh>
    <phoneticPr fontId="2"/>
  </si>
  <si>
    <t>屋内床面</t>
    <rPh sb="0" eb="2">
      <t>オクナイ</t>
    </rPh>
    <rPh sb="2" eb="3">
      <t>トコ</t>
    </rPh>
    <rPh sb="3" eb="4">
      <t>メン</t>
    </rPh>
    <phoneticPr fontId="2"/>
  </si>
  <si>
    <t>溶射</t>
    <rPh sb="0" eb="2">
      <t>ヨウシャ</t>
    </rPh>
    <phoneticPr fontId="2"/>
  </si>
  <si>
    <t>ﾗｲﾆﾝｸﾞ</t>
    <phoneticPr fontId="2"/>
  </si>
  <si>
    <t>180</t>
  </si>
  <si>
    <t>防水</t>
    <rPh sb="0" eb="2">
      <t>ボウスイ</t>
    </rPh>
    <phoneticPr fontId="2"/>
  </si>
  <si>
    <t>アスファルト防水</t>
    <rPh sb="6" eb="8">
      <t>ボウスイ</t>
    </rPh>
    <phoneticPr fontId="2"/>
  </si>
  <si>
    <t>ﾓﾙﾀﾙ防水</t>
    <rPh sb="4" eb="6">
      <t>ボウスイ</t>
    </rPh>
    <phoneticPr fontId="2"/>
  </si>
  <si>
    <t>シート防水</t>
    <rPh sb="3" eb="5">
      <t>ボウスイ</t>
    </rPh>
    <phoneticPr fontId="2"/>
  </si>
  <si>
    <t>塗幕防水</t>
    <rPh sb="0" eb="1">
      <t>ト</t>
    </rPh>
    <rPh sb="1" eb="2">
      <t>マク</t>
    </rPh>
    <rPh sb="2" eb="4">
      <t>ボウスイ</t>
    </rPh>
    <phoneticPr fontId="2"/>
  </si>
  <si>
    <t>190</t>
  </si>
  <si>
    <t>内装仕上</t>
    <rPh sb="0" eb="2">
      <t>ナイソウ</t>
    </rPh>
    <rPh sb="2" eb="4">
      <t>シアゲ</t>
    </rPh>
    <phoneticPr fontId="2"/>
  </si>
  <si>
    <t>畳</t>
    <rPh sb="0" eb="1">
      <t>タタミ</t>
    </rPh>
    <phoneticPr fontId="2"/>
  </si>
  <si>
    <t>防音</t>
    <rPh sb="0" eb="2">
      <t>ボウオン</t>
    </rPh>
    <phoneticPr fontId="2"/>
  </si>
  <si>
    <t>飛散防止フィルム貼付</t>
    <rPh sb="0" eb="2">
      <t>ヒサン</t>
    </rPh>
    <rPh sb="2" eb="4">
      <t>ボウシ</t>
    </rPh>
    <rPh sb="8" eb="10">
      <t>ハリツケ</t>
    </rPh>
    <phoneticPr fontId="2"/>
  </si>
  <si>
    <t>床仕上</t>
    <rPh sb="0" eb="1">
      <t>トコ</t>
    </rPh>
    <rPh sb="1" eb="3">
      <t>シアゲ</t>
    </rPh>
    <phoneticPr fontId="2"/>
  </si>
  <si>
    <t>200</t>
  </si>
  <si>
    <t>機械器具設置</t>
    <rPh sb="0" eb="2">
      <t>キカイ</t>
    </rPh>
    <rPh sb="2" eb="4">
      <t>キグ</t>
    </rPh>
    <rPh sb="4" eb="6">
      <t>セッチ</t>
    </rPh>
    <phoneticPr fontId="2"/>
  </si>
  <si>
    <t>昇降機等運搬器具設置</t>
    <rPh sb="0" eb="4">
      <t>ショウコウキトウ</t>
    </rPh>
    <rPh sb="4" eb="6">
      <t>ウンパン</t>
    </rPh>
    <rPh sb="6" eb="8">
      <t>キグ</t>
    </rPh>
    <rPh sb="8" eb="10">
      <t>セッチ</t>
    </rPh>
    <phoneticPr fontId="2"/>
  </si>
  <si>
    <t>油圧作動設備</t>
    <rPh sb="0" eb="2">
      <t>ユアツ</t>
    </rPh>
    <rPh sb="2" eb="4">
      <t>サドウ</t>
    </rPh>
    <rPh sb="4" eb="6">
      <t>セツビ</t>
    </rPh>
    <phoneticPr fontId="2"/>
  </si>
  <si>
    <t>起重機、搬送設備</t>
    <rPh sb="0" eb="3">
      <t>キジュウキ</t>
    </rPh>
    <rPh sb="4" eb="6">
      <t>ハンソウ</t>
    </rPh>
    <rPh sb="6" eb="8">
      <t>セツビ</t>
    </rPh>
    <phoneticPr fontId="2"/>
  </si>
  <si>
    <t>空気作動設備</t>
    <rPh sb="0" eb="2">
      <t>クウキ</t>
    </rPh>
    <rPh sb="2" eb="4">
      <t>サドウ</t>
    </rPh>
    <rPh sb="4" eb="6">
      <t>セツビ</t>
    </rPh>
    <phoneticPr fontId="2"/>
  </si>
  <si>
    <t>水処理機械設備</t>
    <rPh sb="0" eb="1">
      <t>ミズ</t>
    </rPh>
    <rPh sb="1" eb="3">
      <t>ショリ</t>
    </rPh>
    <rPh sb="3" eb="5">
      <t>キカイ</t>
    </rPh>
    <rPh sb="5" eb="7">
      <t>セツビ</t>
    </rPh>
    <phoneticPr fontId="2"/>
  </si>
  <si>
    <t>舞台装置</t>
    <rPh sb="0" eb="2">
      <t>ブタイ</t>
    </rPh>
    <rPh sb="2" eb="4">
      <t>ソウチ</t>
    </rPh>
    <phoneticPr fontId="2"/>
  </si>
  <si>
    <t>ボイラー</t>
    <phoneticPr fontId="2"/>
  </si>
  <si>
    <t>給排気機器</t>
    <rPh sb="0" eb="1">
      <t>キュウ</t>
    </rPh>
    <rPh sb="1" eb="2">
      <t>ハイ</t>
    </rPh>
    <rPh sb="2" eb="3">
      <t>キ</t>
    </rPh>
    <rPh sb="3" eb="5">
      <t>キキ</t>
    </rPh>
    <phoneticPr fontId="2"/>
  </si>
  <si>
    <t>揚排水機器（ポンプ）</t>
    <rPh sb="0" eb="1">
      <t>アゲ</t>
    </rPh>
    <rPh sb="1" eb="3">
      <t>ハイスイ</t>
    </rPh>
    <rPh sb="3" eb="5">
      <t>キキ</t>
    </rPh>
    <phoneticPr fontId="2"/>
  </si>
  <si>
    <t>210</t>
  </si>
  <si>
    <t>熱絶縁</t>
    <rPh sb="0" eb="1">
      <t>ネツ</t>
    </rPh>
    <rPh sb="1" eb="3">
      <t>ゼツエン</t>
    </rPh>
    <phoneticPr fontId="2"/>
  </si>
  <si>
    <t>冷暖房</t>
    <rPh sb="0" eb="3">
      <t>レイダンボウ</t>
    </rPh>
    <phoneticPr fontId="2"/>
  </si>
  <si>
    <t>動力</t>
    <rPh sb="0" eb="2">
      <t>ドウリョク</t>
    </rPh>
    <phoneticPr fontId="2"/>
  </si>
  <si>
    <t>220</t>
  </si>
  <si>
    <t>電気通信</t>
    <rPh sb="0" eb="2">
      <t>デンキ</t>
    </rPh>
    <rPh sb="2" eb="4">
      <t>ツウシン</t>
    </rPh>
    <phoneticPr fontId="2"/>
  </si>
  <si>
    <t>情報制御設備</t>
    <rPh sb="0" eb="2">
      <t>ジョウホウ</t>
    </rPh>
    <rPh sb="2" eb="4">
      <t>セイギョ</t>
    </rPh>
    <rPh sb="4" eb="6">
      <t>セツビ</t>
    </rPh>
    <phoneticPr fontId="2"/>
  </si>
  <si>
    <t>有線設備</t>
    <rPh sb="0" eb="2">
      <t>ユウセン</t>
    </rPh>
    <rPh sb="2" eb="4">
      <t>セツビ</t>
    </rPh>
    <phoneticPr fontId="2"/>
  </si>
  <si>
    <t>無線設備</t>
    <rPh sb="0" eb="2">
      <t>ムセン</t>
    </rPh>
    <rPh sb="2" eb="4">
      <t>セツビ</t>
    </rPh>
    <phoneticPr fontId="2"/>
  </si>
  <si>
    <t>データ通信設備</t>
    <rPh sb="3" eb="5">
      <t>ツウシン</t>
    </rPh>
    <rPh sb="5" eb="7">
      <t>セツビ</t>
    </rPh>
    <phoneticPr fontId="2"/>
  </si>
  <si>
    <t>空中線設置</t>
    <rPh sb="0" eb="2">
      <t>クウチュウ</t>
    </rPh>
    <rPh sb="2" eb="3">
      <t>セン</t>
    </rPh>
    <rPh sb="3" eb="5">
      <t>セッチ</t>
    </rPh>
    <phoneticPr fontId="2"/>
  </si>
  <si>
    <t>放送機械設備</t>
    <rPh sb="0" eb="2">
      <t>ホウソウ</t>
    </rPh>
    <rPh sb="2" eb="4">
      <t>キカイ</t>
    </rPh>
    <rPh sb="4" eb="6">
      <t>セツビ</t>
    </rPh>
    <phoneticPr fontId="2"/>
  </si>
  <si>
    <t>TV共聴設備</t>
    <rPh sb="2" eb="3">
      <t>キョウ</t>
    </rPh>
    <rPh sb="3" eb="4">
      <t>チョウ</t>
    </rPh>
    <rPh sb="4" eb="6">
      <t>セツビ</t>
    </rPh>
    <phoneticPr fontId="2"/>
  </si>
  <si>
    <t>防犯設備</t>
    <rPh sb="0" eb="2">
      <t>ボウハン</t>
    </rPh>
    <rPh sb="2" eb="4">
      <t>セツビ</t>
    </rPh>
    <phoneticPr fontId="2"/>
  </si>
  <si>
    <t>230</t>
  </si>
  <si>
    <t>造園(工事）</t>
    <rPh sb="0" eb="2">
      <t>ゾウエン</t>
    </rPh>
    <rPh sb="3" eb="5">
      <t>コウジ</t>
    </rPh>
    <phoneticPr fontId="2"/>
  </si>
  <si>
    <t>広場</t>
    <rPh sb="0" eb="2">
      <t>ヒロバ</t>
    </rPh>
    <phoneticPr fontId="2"/>
  </si>
  <si>
    <t>公園設備</t>
    <rPh sb="0" eb="2">
      <t>コウエン</t>
    </rPh>
    <rPh sb="2" eb="4">
      <t>セツビ</t>
    </rPh>
    <phoneticPr fontId="2"/>
  </si>
  <si>
    <t>植栽工事</t>
    <rPh sb="0" eb="2">
      <t>ショクサイ</t>
    </rPh>
    <rPh sb="2" eb="4">
      <t>コウジ</t>
    </rPh>
    <phoneticPr fontId="2"/>
  </si>
  <si>
    <t>地被</t>
    <rPh sb="0" eb="1">
      <t>チ</t>
    </rPh>
    <rPh sb="1" eb="2">
      <t>ヒ</t>
    </rPh>
    <phoneticPr fontId="2"/>
  </si>
  <si>
    <t>景石</t>
    <rPh sb="0" eb="1">
      <t>ケイ</t>
    </rPh>
    <rPh sb="1" eb="2">
      <t>イシ</t>
    </rPh>
    <phoneticPr fontId="2"/>
  </si>
  <si>
    <t>地ごしら</t>
    <rPh sb="0" eb="1">
      <t>チ</t>
    </rPh>
    <phoneticPr fontId="2"/>
  </si>
  <si>
    <t>園路</t>
    <rPh sb="0" eb="1">
      <t>ソノ</t>
    </rPh>
    <rPh sb="1" eb="2">
      <t>ミチ</t>
    </rPh>
    <phoneticPr fontId="2"/>
  </si>
  <si>
    <t>水景</t>
    <rPh sb="0" eb="1">
      <t>スイ</t>
    </rPh>
    <rPh sb="1" eb="2">
      <t>ケイ</t>
    </rPh>
    <phoneticPr fontId="2"/>
  </si>
  <si>
    <t>240</t>
  </si>
  <si>
    <t>さく井</t>
    <rPh sb="2" eb="3">
      <t>イ</t>
    </rPh>
    <phoneticPr fontId="2"/>
  </si>
  <si>
    <t>250</t>
  </si>
  <si>
    <t>建具</t>
    <rPh sb="0" eb="2">
      <t>タテグ</t>
    </rPh>
    <phoneticPr fontId="2"/>
  </si>
  <si>
    <t>ｻｯｼ</t>
    <phoneticPr fontId="2"/>
  </si>
  <si>
    <t>ｼｬｯﾀｰ</t>
    <phoneticPr fontId="2"/>
  </si>
  <si>
    <t>自動ドア</t>
    <rPh sb="0" eb="2">
      <t>ジドウ</t>
    </rPh>
    <phoneticPr fontId="2"/>
  </si>
  <si>
    <t>金属製ｶｰﾃﾝｳｫｰﾙ</t>
    <rPh sb="0" eb="3">
      <t>キンゾクセイ</t>
    </rPh>
    <phoneticPr fontId="2"/>
  </si>
  <si>
    <t>260</t>
  </si>
  <si>
    <t>水道施設</t>
    <rPh sb="0" eb="2">
      <t>スイドウ</t>
    </rPh>
    <rPh sb="2" eb="4">
      <t>シセツ</t>
    </rPh>
    <phoneticPr fontId="2"/>
  </si>
  <si>
    <t>膜ろ過設備</t>
    <rPh sb="0" eb="1">
      <t>マク</t>
    </rPh>
    <rPh sb="2" eb="3">
      <t>カ</t>
    </rPh>
    <rPh sb="3" eb="5">
      <t>セツビ</t>
    </rPh>
    <phoneticPr fontId="2"/>
  </si>
  <si>
    <t>ろ過設備</t>
    <rPh sb="1" eb="2">
      <t>カ</t>
    </rPh>
    <rPh sb="2" eb="4">
      <t>セツビ</t>
    </rPh>
    <phoneticPr fontId="2"/>
  </si>
  <si>
    <t>送配水施設（鋼管）</t>
    <rPh sb="0" eb="1">
      <t>ソウ</t>
    </rPh>
    <rPh sb="1" eb="3">
      <t>ハイスイ</t>
    </rPh>
    <rPh sb="3" eb="5">
      <t>シセツ</t>
    </rPh>
    <rPh sb="6" eb="7">
      <t>ハガネ</t>
    </rPh>
    <rPh sb="7" eb="8">
      <t>カン</t>
    </rPh>
    <phoneticPr fontId="2"/>
  </si>
  <si>
    <t>送配水施設（鋳鉄管）</t>
    <rPh sb="0" eb="1">
      <t>ソウ</t>
    </rPh>
    <rPh sb="1" eb="3">
      <t>ハイスイ</t>
    </rPh>
    <rPh sb="3" eb="5">
      <t>シセツ</t>
    </rPh>
    <rPh sb="7" eb="9">
      <t>テッカン</t>
    </rPh>
    <phoneticPr fontId="2"/>
  </si>
  <si>
    <t>送配水施設（その他）</t>
    <rPh sb="0" eb="1">
      <t>ソウ</t>
    </rPh>
    <rPh sb="1" eb="3">
      <t>ハイスイ</t>
    </rPh>
    <rPh sb="3" eb="5">
      <t>シセツ</t>
    </rPh>
    <rPh sb="8" eb="9">
      <t>タ</t>
    </rPh>
    <phoneticPr fontId="2"/>
  </si>
  <si>
    <t>排水処理施設</t>
    <rPh sb="0" eb="2">
      <t>ハイスイ</t>
    </rPh>
    <rPh sb="2" eb="4">
      <t>ショリ</t>
    </rPh>
    <rPh sb="4" eb="6">
      <t>シセツ</t>
    </rPh>
    <phoneticPr fontId="2"/>
  </si>
  <si>
    <t>下水道処理施設</t>
    <rPh sb="0" eb="3">
      <t>ゲスイドウ</t>
    </rPh>
    <rPh sb="3" eb="5">
      <t>ショリ</t>
    </rPh>
    <rPh sb="5" eb="7">
      <t>シセツ</t>
    </rPh>
    <phoneticPr fontId="2"/>
  </si>
  <si>
    <t>270</t>
  </si>
  <si>
    <t>消防施設</t>
    <rPh sb="0" eb="2">
      <t>ショウボウ</t>
    </rPh>
    <rPh sb="2" eb="4">
      <t>シセツ</t>
    </rPh>
    <phoneticPr fontId="2"/>
  </si>
  <si>
    <t>屋内消火設備</t>
    <rPh sb="0" eb="2">
      <t>オクナイ</t>
    </rPh>
    <rPh sb="2" eb="4">
      <t>ショウカ</t>
    </rPh>
    <rPh sb="4" eb="6">
      <t>セツビ</t>
    </rPh>
    <phoneticPr fontId="2"/>
  </si>
  <si>
    <t>屋外消火設備</t>
    <rPh sb="0" eb="2">
      <t>オクガイ</t>
    </rPh>
    <rPh sb="2" eb="4">
      <t>ショウカ</t>
    </rPh>
    <rPh sb="4" eb="6">
      <t>セツビ</t>
    </rPh>
    <phoneticPr fontId="2"/>
  </si>
  <si>
    <t>火災警報設備</t>
    <rPh sb="0" eb="2">
      <t>カサイ</t>
    </rPh>
    <rPh sb="2" eb="4">
      <t>ケイホウ</t>
    </rPh>
    <rPh sb="4" eb="6">
      <t>セツビ</t>
    </rPh>
    <phoneticPr fontId="2"/>
  </si>
  <si>
    <t>避難設備</t>
    <rPh sb="0" eb="2">
      <t>ヒナン</t>
    </rPh>
    <rPh sb="2" eb="4">
      <t>セツビ</t>
    </rPh>
    <phoneticPr fontId="2"/>
  </si>
  <si>
    <t>排煙設備</t>
    <rPh sb="0" eb="2">
      <t>ハイエン</t>
    </rPh>
    <rPh sb="2" eb="4">
      <t>セツビ</t>
    </rPh>
    <phoneticPr fontId="2"/>
  </si>
  <si>
    <t>280</t>
  </si>
  <si>
    <t>清掃施設</t>
    <rPh sb="0" eb="2">
      <t>セイソウ</t>
    </rPh>
    <rPh sb="2" eb="4">
      <t>シセツ</t>
    </rPh>
    <phoneticPr fontId="2"/>
  </si>
  <si>
    <t>ごみ処理施設</t>
    <rPh sb="2" eb="4">
      <t>ショリ</t>
    </rPh>
    <rPh sb="4" eb="6">
      <t>シセツ</t>
    </rPh>
    <phoneticPr fontId="2"/>
  </si>
  <si>
    <t>し尿処理施設</t>
    <rPh sb="1" eb="2">
      <t>ニョウ</t>
    </rPh>
    <rPh sb="2" eb="4">
      <t>ショリ</t>
    </rPh>
    <rPh sb="4" eb="6">
      <t>シセツ</t>
    </rPh>
    <phoneticPr fontId="2"/>
  </si>
  <si>
    <t>290</t>
    <phoneticPr fontId="2"/>
  </si>
  <si>
    <t>解体</t>
    <rPh sb="0" eb="2">
      <t>カイタイ</t>
    </rPh>
    <phoneticPr fontId="2"/>
  </si>
  <si>
    <t>300</t>
    <phoneticPr fontId="2"/>
  </si>
  <si>
    <t>設備設計（建物付帯設備の設計等）</t>
    <rPh sb="0" eb="2">
      <t>セツビ</t>
    </rPh>
    <rPh sb="2" eb="4">
      <t>セッケイ</t>
    </rPh>
    <rPh sb="5" eb="7">
      <t>タテモノ</t>
    </rPh>
    <rPh sb="7" eb="9">
      <t>フタイ</t>
    </rPh>
    <rPh sb="9" eb="11">
      <t>セツビ</t>
    </rPh>
    <rPh sb="12" eb="14">
      <t>セッケイ</t>
    </rPh>
    <rPh sb="14" eb="15">
      <t>トウ</t>
    </rPh>
    <phoneticPr fontId="2"/>
  </si>
  <si>
    <t>電気設備</t>
    <rPh sb="0" eb="2">
      <t>デンキ</t>
    </rPh>
    <rPh sb="2" eb="4">
      <t>セツビ</t>
    </rPh>
    <phoneticPr fontId="2"/>
  </si>
  <si>
    <t>空調設備</t>
    <rPh sb="0" eb="2">
      <t>クウチョウ</t>
    </rPh>
    <rPh sb="2" eb="4">
      <t>セツビ</t>
    </rPh>
    <phoneticPr fontId="2"/>
  </si>
  <si>
    <t>給排水、衛生設備</t>
    <rPh sb="0" eb="3">
      <t>キュウハイスイ</t>
    </rPh>
    <rPh sb="4" eb="6">
      <t>エイセイ</t>
    </rPh>
    <rPh sb="6" eb="8">
      <t>セツビ</t>
    </rPh>
    <phoneticPr fontId="2"/>
  </si>
  <si>
    <t>機械設備</t>
    <rPh sb="0" eb="2">
      <t>キカイ</t>
    </rPh>
    <rPh sb="2" eb="4">
      <t>セツビ</t>
    </rPh>
    <phoneticPr fontId="2"/>
  </si>
  <si>
    <t>工事監理（設備）</t>
    <rPh sb="0" eb="2">
      <t>コウジ</t>
    </rPh>
    <rPh sb="2" eb="4">
      <t>カンリ</t>
    </rPh>
    <rPh sb="5" eb="7">
      <t>セツビ</t>
    </rPh>
    <phoneticPr fontId="2"/>
  </si>
  <si>
    <t>302</t>
    <phoneticPr fontId="2"/>
  </si>
  <si>
    <t>建築設計</t>
    <rPh sb="0" eb="2">
      <t>ケンチク</t>
    </rPh>
    <rPh sb="2" eb="4">
      <t>セッケイ</t>
    </rPh>
    <phoneticPr fontId="2"/>
  </si>
  <si>
    <t>意匠</t>
    <rPh sb="0" eb="2">
      <t>イショウ</t>
    </rPh>
    <phoneticPr fontId="2"/>
  </si>
  <si>
    <t>構造</t>
    <rPh sb="0" eb="2">
      <t>コウゾウ</t>
    </rPh>
    <phoneticPr fontId="2"/>
  </si>
  <si>
    <t>耐震診断</t>
    <rPh sb="0" eb="2">
      <t>タイシン</t>
    </rPh>
    <rPh sb="2" eb="4">
      <t>シンダン</t>
    </rPh>
    <phoneticPr fontId="2"/>
  </si>
  <si>
    <t>工事監理（建築）</t>
    <rPh sb="0" eb="2">
      <t>コウジ</t>
    </rPh>
    <rPh sb="2" eb="4">
      <t>カンリ</t>
    </rPh>
    <rPh sb="5" eb="7">
      <t>ケンチク</t>
    </rPh>
    <phoneticPr fontId="2"/>
  </si>
  <si>
    <t>建築積算</t>
    <rPh sb="0" eb="2">
      <t>ケンチク</t>
    </rPh>
    <rPh sb="2" eb="4">
      <t>セキサン</t>
    </rPh>
    <phoneticPr fontId="2"/>
  </si>
  <si>
    <t>測量</t>
    <rPh sb="0" eb="2">
      <t>ソクリョウ</t>
    </rPh>
    <phoneticPr fontId="2"/>
  </si>
  <si>
    <t>地上測量</t>
    <rPh sb="0" eb="2">
      <t>チジョウ</t>
    </rPh>
    <rPh sb="2" eb="4">
      <t>ソクリョウ</t>
    </rPh>
    <phoneticPr fontId="2"/>
  </si>
  <si>
    <t>海洋測量</t>
    <rPh sb="0" eb="2">
      <t>カイヨウ</t>
    </rPh>
    <rPh sb="2" eb="4">
      <t>ソクリョウ</t>
    </rPh>
    <phoneticPr fontId="2"/>
  </si>
  <si>
    <t>航空測量</t>
    <rPh sb="0" eb="2">
      <t>コウクウ</t>
    </rPh>
    <rPh sb="2" eb="4">
      <t>ソクリョウ</t>
    </rPh>
    <phoneticPr fontId="2"/>
  </si>
  <si>
    <t>地籍測量</t>
    <rPh sb="0" eb="2">
      <t>チセキ</t>
    </rPh>
    <rPh sb="2" eb="4">
      <t>ソクリョウ</t>
    </rPh>
    <phoneticPr fontId="2"/>
  </si>
  <si>
    <t>境界査定</t>
    <rPh sb="0" eb="2">
      <t>キョウカイ</t>
    </rPh>
    <rPh sb="2" eb="4">
      <t>サテイ</t>
    </rPh>
    <phoneticPr fontId="2"/>
  </si>
  <si>
    <t>306</t>
  </si>
  <si>
    <t>地質調査（機器を用いる地質分析等）</t>
    <rPh sb="0" eb="2">
      <t>チシツ</t>
    </rPh>
    <rPh sb="2" eb="4">
      <t>チョウサ</t>
    </rPh>
    <rPh sb="5" eb="7">
      <t>キキ</t>
    </rPh>
    <rPh sb="8" eb="9">
      <t>モチ</t>
    </rPh>
    <rPh sb="11" eb="13">
      <t>チシツ</t>
    </rPh>
    <rPh sb="13" eb="15">
      <t>ブンセキ</t>
    </rPh>
    <rPh sb="15" eb="16">
      <t>トウ</t>
    </rPh>
    <phoneticPr fontId="2"/>
  </si>
  <si>
    <t>地上ボーリング</t>
    <rPh sb="0" eb="2">
      <t>チジョウ</t>
    </rPh>
    <phoneticPr fontId="2"/>
  </si>
  <si>
    <t>海洋ボーリング</t>
    <rPh sb="0" eb="2">
      <t>カイヨウ</t>
    </rPh>
    <phoneticPr fontId="2"/>
  </si>
  <si>
    <t>308</t>
  </si>
  <si>
    <t>河川砂防及び海岸・海洋</t>
    <rPh sb="0" eb="2">
      <t>カセン</t>
    </rPh>
    <rPh sb="2" eb="4">
      <t>サボウ</t>
    </rPh>
    <rPh sb="4" eb="5">
      <t>オヨ</t>
    </rPh>
    <rPh sb="6" eb="8">
      <t>カイガン</t>
    </rPh>
    <rPh sb="9" eb="11">
      <t>カイヨウ</t>
    </rPh>
    <phoneticPr fontId="2"/>
  </si>
  <si>
    <t>砂防</t>
    <rPh sb="0" eb="2">
      <t>サボウ</t>
    </rPh>
    <phoneticPr fontId="2"/>
  </si>
  <si>
    <t>海岸海洋</t>
    <rPh sb="0" eb="2">
      <t>カイガン</t>
    </rPh>
    <rPh sb="2" eb="4">
      <t>カイヨウ</t>
    </rPh>
    <phoneticPr fontId="2"/>
  </si>
  <si>
    <t>310</t>
  </si>
  <si>
    <t>港湾及び空港</t>
    <rPh sb="0" eb="2">
      <t>コウワン</t>
    </rPh>
    <rPh sb="2" eb="3">
      <t>オヨ</t>
    </rPh>
    <rPh sb="4" eb="6">
      <t>クウコウ</t>
    </rPh>
    <phoneticPr fontId="2"/>
  </si>
  <si>
    <t>312</t>
  </si>
  <si>
    <t>電力土木</t>
    <rPh sb="0" eb="2">
      <t>デンリョク</t>
    </rPh>
    <rPh sb="2" eb="4">
      <t>ドボク</t>
    </rPh>
    <phoneticPr fontId="2"/>
  </si>
  <si>
    <t>314</t>
  </si>
  <si>
    <t>交通及び路線</t>
    <rPh sb="0" eb="2">
      <t>コウツウ</t>
    </rPh>
    <rPh sb="2" eb="3">
      <t>オヨ</t>
    </rPh>
    <rPh sb="4" eb="6">
      <t>ロセン</t>
    </rPh>
    <phoneticPr fontId="2"/>
  </si>
  <si>
    <t>道路計画</t>
    <rPh sb="0" eb="2">
      <t>ドウロ</t>
    </rPh>
    <rPh sb="2" eb="4">
      <t>ケイカク</t>
    </rPh>
    <phoneticPr fontId="2"/>
  </si>
  <si>
    <t>道路管理施設</t>
    <rPh sb="0" eb="2">
      <t>ドウロ</t>
    </rPh>
    <rPh sb="2" eb="4">
      <t>カンリ</t>
    </rPh>
    <rPh sb="4" eb="6">
      <t>シセツ</t>
    </rPh>
    <phoneticPr fontId="2"/>
  </si>
  <si>
    <t>316</t>
  </si>
  <si>
    <t>上水道及び工業用水道</t>
    <rPh sb="0" eb="3">
      <t>ジョウスイドウ</t>
    </rPh>
    <rPh sb="3" eb="4">
      <t>オヨ</t>
    </rPh>
    <rPh sb="5" eb="8">
      <t>コウギョウヨウ</t>
    </rPh>
    <rPh sb="8" eb="10">
      <t>スイドウ</t>
    </rPh>
    <phoneticPr fontId="2"/>
  </si>
  <si>
    <t>318</t>
  </si>
  <si>
    <t>下水道</t>
    <rPh sb="0" eb="3">
      <t>ゲスイドウ</t>
    </rPh>
    <phoneticPr fontId="2"/>
  </si>
  <si>
    <t>下水処理施設</t>
    <rPh sb="0" eb="2">
      <t>ゲスイ</t>
    </rPh>
    <rPh sb="2" eb="4">
      <t>ショリ</t>
    </rPh>
    <rPh sb="4" eb="6">
      <t>シセツ</t>
    </rPh>
    <phoneticPr fontId="2"/>
  </si>
  <si>
    <t>下水管渠</t>
    <rPh sb="0" eb="2">
      <t>ゲスイ</t>
    </rPh>
    <rPh sb="2" eb="3">
      <t>カン</t>
    </rPh>
    <rPh sb="3" eb="4">
      <t>キョ</t>
    </rPh>
    <phoneticPr fontId="2"/>
  </si>
  <si>
    <t>320</t>
  </si>
  <si>
    <t>農業土木</t>
    <rPh sb="0" eb="2">
      <t>ノウギョウ</t>
    </rPh>
    <rPh sb="2" eb="4">
      <t>ドボク</t>
    </rPh>
    <phoneticPr fontId="2"/>
  </si>
  <si>
    <t>322</t>
  </si>
  <si>
    <t>森林土木</t>
    <rPh sb="0" eb="2">
      <t>シンリン</t>
    </rPh>
    <rPh sb="2" eb="4">
      <t>ドボク</t>
    </rPh>
    <phoneticPr fontId="2"/>
  </si>
  <si>
    <t>324</t>
  </si>
  <si>
    <t>水産土木</t>
    <rPh sb="0" eb="2">
      <t>スイサン</t>
    </rPh>
    <rPh sb="2" eb="4">
      <t>ドボク</t>
    </rPh>
    <phoneticPr fontId="2"/>
  </si>
  <si>
    <t>326</t>
  </si>
  <si>
    <t>328</t>
  </si>
  <si>
    <t>都市計画及び地方計画</t>
    <rPh sb="0" eb="2">
      <t>トシ</t>
    </rPh>
    <rPh sb="2" eb="4">
      <t>ケイカク</t>
    </rPh>
    <rPh sb="4" eb="5">
      <t>オヨ</t>
    </rPh>
    <rPh sb="6" eb="8">
      <t>チホウ</t>
    </rPh>
    <rPh sb="8" eb="10">
      <t>ケイカク</t>
    </rPh>
    <phoneticPr fontId="2"/>
  </si>
  <si>
    <t>土地利用計画</t>
    <rPh sb="0" eb="2">
      <t>トチ</t>
    </rPh>
    <rPh sb="2" eb="4">
      <t>リヨウ</t>
    </rPh>
    <rPh sb="4" eb="6">
      <t>ケイカク</t>
    </rPh>
    <phoneticPr fontId="2"/>
  </si>
  <si>
    <t>都市施設</t>
    <rPh sb="0" eb="2">
      <t>トシ</t>
    </rPh>
    <rPh sb="2" eb="4">
      <t>シセツ</t>
    </rPh>
    <phoneticPr fontId="2"/>
  </si>
  <si>
    <t>開発事業</t>
    <rPh sb="0" eb="2">
      <t>カイハツ</t>
    </rPh>
    <rPh sb="2" eb="4">
      <t>ジギョウ</t>
    </rPh>
    <phoneticPr fontId="2"/>
  </si>
  <si>
    <t>地域計画</t>
    <rPh sb="0" eb="2">
      <t>チイキ</t>
    </rPh>
    <rPh sb="2" eb="4">
      <t>ケイカク</t>
    </rPh>
    <phoneticPr fontId="2"/>
  </si>
  <si>
    <t>環境保全</t>
    <rPh sb="0" eb="2">
      <t>カンキョウ</t>
    </rPh>
    <rPh sb="2" eb="4">
      <t>ホゼン</t>
    </rPh>
    <phoneticPr fontId="2"/>
  </si>
  <si>
    <t>330</t>
  </si>
  <si>
    <t>332</t>
  </si>
  <si>
    <t>土質及び基礎</t>
    <rPh sb="0" eb="1">
      <t>ツチ</t>
    </rPh>
    <rPh sb="1" eb="2">
      <t>シツ</t>
    </rPh>
    <rPh sb="2" eb="3">
      <t>オヨ</t>
    </rPh>
    <rPh sb="4" eb="6">
      <t>キソ</t>
    </rPh>
    <phoneticPr fontId="2"/>
  </si>
  <si>
    <t>334</t>
  </si>
  <si>
    <t>鋼構造物及びコンクリート</t>
    <rPh sb="0" eb="1">
      <t>コウ</t>
    </rPh>
    <rPh sb="1" eb="3">
      <t>コウゾウ</t>
    </rPh>
    <rPh sb="3" eb="4">
      <t>ブツ</t>
    </rPh>
    <rPh sb="4" eb="5">
      <t>オヨ</t>
    </rPh>
    <phoneticPr fontId="2"/>
  </si>
  <si>
    <t>橋梁設計</t>
    <rPh sb="0" eb="1">
      <t>ハシ</t>
    </rPh>
    <rPh sb="1" eb="2">
      <t>リョウ</t>
    </rPh>
    <rPh sb="2" eb="4">
      <t>セッケイ</t>
    </rPh>
    <phoneticPr fontId="2"/>
  </si>
  <si>
    <t>鋼橋上部工</t>
    <rPh sb="0" eb="1">
      <t>コウ</t>
    </rPh>
    <rPh sb="1" eb="2">
      <t>キョウ</t>
    </rPh>
    <rPh sb="2" eb="4">
      <t>ジョウブ</t>
    </rPh>
    <rPh sb="4" eb="5">
      <t>コウ</t>
    </rPh>
    <phoneticPr fontId="2"/>
  </si>
  <si>
    <t>コンクリート橋上部工</t>
    <rPh sb="6" eb="7">
      <t>ハシ</t>
    </rPh>
    <rPh sb="7" eb="9">
      <t>ジョウブ</t>
    </rPh>
    <rPh sb="9" eb="10">
      <t>コウ</t>
    </rPh>
    <phoneticPr fontId="2"/>
  </si>
  <si>
    <t>橋梁下部工・基礎構造</t>
    <rPh sb="0" eb="2">
      <t>キョウリョウ</t>
    </rPh>
    <rPh sb="2" eb="4">
      <t>カブ</t>
    </rPh>
    <rPh sb="4" eb="5">
      <t>コウ</t>
    </rPh>
    <rPh sb="6" eb="8">
      <t>キソ</t>
    </rPh>
    <rPh sb="8" eb="10">
      <t>コウゾウ</t>
    </rPh>
    <phoneticPr fontId="2"/>
  </si>
  <si>
    <t>特殊構造</t>
    <rPh sb="0" eb="2">
      <t>トクシュ</t>
    </rPh>
    <rPh sb="2" eb="4">
      <t>コウゾウ</t>
    </rPh>
    <phoneticPr fontId="2"/>
  </si>
  <si>
    <t>維持・補修</t>
    <rPh sb="0" eb="2">
      <t>イジ</t>
    </rPh>
    <rPh sb="3" eb="5">
      <t>ホシュウ</t>
    </rPh>
    <phoneticPr fontId="2"/>
  </si>
  <si>
    <t>336</t>
  </si>
  <si>
    <t>トンネル</t>
    <phoneticPr fontId="2"/>
  </si>
  <si>
    <t>338</t>
  </si>
  <si>
    <t>施工計画施工設備積算</t>
    <rPh sb="0" eb="2">
      <t>セコウ</t>
    </rPh>
    <rPh sb="2" eb="4">
      <t>ケイカク</t>
    </rPh>
    <rPh sb="4" eb="6">
      <t>セコウ</t>
    </rPh>
    <rPh sb="6" eb="8">
      <t>セツビ</t>
    </rPh>
    <rPh sb="8" eb="10">
      <t>セキサン</t>
    </rPh>
    <phoneticPr fontId="2"/>
  </si>
  <si>
    <t>340</t>
  </si>
  <si>
    <t>建設環境</t>
    <rPh sb="0" eb="2">
      <t>ケンセツ</t>
    </rPh>
    <rPh sb="2" eb="4">
      <t>カンキョウ</t>
    </rPh>
    <phoneticPr fontId="2"/>
  </si>
  <si>
    <t>環境調査・計画</t>
    <rPh sb="0" eb="2">
      <t>カンキョウ</t>
    </rPh>
    <rPh sb="2" eb="4">
      <t>チョウサ</t>
    </rPh>
    <rPh sb="5" eb="7">
      <t>ケイカク</t>
    </rPh>
    <phoneticPr fontId="2"/>
  </si>
  <si>
    <t>環境整備</t>
    <rPh sb="0" eb="2">
      <t>カンキョウ</t>
    </rPh>
    <rPh sb="2" eb="4">
      <t>セイビ</t>
    </rPh>
    <phoneticPr fontId="2"/>
  </si>
  <si>
    <t>342</t>
  </si>
  <si>
    <t>機械</t>
    <rPh sb="0" eb="2">
      <t>キカイ</t>
    </rPh>
    <phoneticPr fontId="2"/>
  </si>
  <si>
    <t>344</t>
  </si>
  <si>
    <t>電気・電子</t>
    <rPh sb="0" eb="2">
      <t>デンキ</t>
    </rPh>
    <rPh sb="3" eb="5">
      <t>デンシ</t>
    </rPh>
    <phoneticPr fontId="2"/>
  </si>
  <si>
    <t>電波障害</t>
    <rPh sb="0" eb="2">
      <t>デンパ</t>
    </rPh>
    <rPh sb="2" eb="4">
      <t>ショウガイ</t>
    </rPh>
    <phoneticPr fontId="2"/>
  </si>
  <si>
    <t>346</t>
  </si>
  <si>
    <t>廃棄物</t>
    <rPh sb="0" eb="3">
      <t>ハイキブツ</t>
    </rPh>
    <phoneticPr fontId="2"/>
  </si>
  <si>
    <t>庁舎等建物又はその敷地の維持管理に必要な清掃の請負</t>
    <rPh sb="0" eb="3">
      <t>チョウシャトウ</t>
    </rPh>
    <rPh sb="3" eb="5">
      <t>タテモノ</t>
    </rPh>
    <rPh sb="5" eb="6">
      <t>マタ</t>
    </rPh>
    <rPh sb="9" eb="11">
      <t>シキチ</t>
    </rPh>
    <rPh sb="12" eb="14">
      <t>イジ</t>
    </rPh>
    <rPh sb="14" eb="16">
      <t>カンリ</t>
    </rPh>
    <rPh sb="17" eb="19">
      <t>ヒツヨウ</t>
    </rPh>
    <rPh sb="20" eb="22">
      <t>セイソウ</t>
    </rPh>
    <rPh sb="23" eb="25">
      <t>ウケオイ</t>
    </rPh>
    <phoneticPr fontId="2"/>
  </si>
  <si>
    <t>床・ガラス</t>
    <rPh sb="0" eb="1">
      <t>ユカ</t>
    </rPh>
    <phoneticPr fontId="2"/>
  </si>
  <si>
    <t>便所</t>
    <rPh sb="0" eb="2">
      <t>ベンジョ</t>
    </rPh>
    <phoneticPr fontId="2"/>
  </si>
  <si>
    <t>オイルタンク</t>
    <phoneticPr fontId="2"/>
  </si>
  <si>
    <t>建築物内空気環境測定</t>
    <rPh sb="0" eb="3">
      <t>ケンチクブツ</t>
    </rPh>
    <rPh sb="3" eb="4">
      <t>ナイ</t>
    </rPh>
    <rPh sb="4" eb="6">
      <t>クウキ</t>
    </rPh>
    <rPh sb="6" eb="8">
      <t>カンキョウ</t>
    </rPh>
    <rPh sb="8" eb="10">
      <t>ソクテイ</t>
    </rPh>
    <phoneticPr fontId="2"/>
  </si>
  <si>
    <t>管・煙突</t>
    <rPh sb="0" eb="1">
      <t>カン</t>
    </rPh>
    <rPh sb="2" eb="4">
      <t>エントツ</t>
    </rPh>
    <phoneticPr fontId="2"/>
  </si>
  <si>
    <t>貯水槽</t>
    <rPh sb="0" eb="3">
      <t>チョスイソウ</t>
    </rPh>
    <phoneticPr fontId="2"/>
  </si>
  <si>
    <t>外壁</t>
    <rPh sb="0" eb="2">
      <t>ガイヘキ</t>
    </rPh>
    <phoneticPr fontId="2"/>
  </si>
  <si>
    <t>病院清掃</t>
    <rPh sb="0" eb="2">
      <t>ビョウイン</t>
    </rPh>
    <rPh sb="2" eb="4">
      <t>セイソウ</t>
    </rPh>
    <phoneticPr fontId="2"/>
  </si>
  <si>
    <t>博物館・美術館・ﾎｰﾙ等</t>
    <rPh sb="0" eb="3">
      <t>ハクブツカン</t>
    </rPh>
    <rPh sb="4" eb="7">
      <t>ビジュツカン</t>
    </rPh>
    <rPh sb="11" eb="12">
      <t>トウ</t>
    </rPh>
    <phoneticPr fontId="2"/>
  </si>
  <si>
    <t>清掃請負
（庁舎外）</t>
    <rPh sb="0" eb="2">
      <t>セイソウ</t>
    </rPh>
    <rPh sb="2" eb="4">
      <t>ウケオイ</t>
    </rPh>
    <rPh sb="6" eb="8">
      <t>チョウシャ</t>
    </rPh>
    <rPh sb="8" eb="9">
      <t>ガイ</t>
    </rPh>
    <phoneticPr fontId="2"/>
  </si>
  <si>
    <t>路面清掃</t>
    <rPh sb="0" eb="2">
      <t>ロメン</t>
    </rPh>
    <rPh sb="2" eb="4">
      <t>セイソウ</t>
    </rPh>
    <phoneticPr fontId="2"/>
  </si>
  <si>
    <t>側溝清掃</t>
    <rPh sb="0" eb="2">
      <t>ソッコウ</t>
    </rPh>
    <rPh sb="2" eb="4">
      <t>セイソウ</t>
    </rPh>
    <phoneticPr fontId="2"/>
  </si>
  <si>
    <t>下水道清掃</t>
    <rPh sb="0" eb="3">
      <t>ゲスイドウ</t>
    </rPh>
    <rPh sb="3" eb="5">
      <t>セイソウ</t>
    </rPh>
    <phoneticPr fontId="2"/>
  </si>
  <si>
    <t>廃棄物処理の請負</t>
    <rPh sb="0" eb="3">
      <t>ハイキブツ</t>
    </rPh>
    <rPh sb="3" eb="5">
      <t>ショリ</t>
    </rPh>
    <rPh sb="6" eb="8">
      <t>ウケオイ</t>
    </rPh>
    <phoneticPr fontId="2"/>
  </si>
  <si>
    <t>一般廃棄物収集・運搬</t>
    <rPh sb="0" eb="2">
      <t>イッパン</t>
    </rPh>
    <rPh sb="2" eb="4">
      <t>ハイキ</t>
    </rPh>
    <rPh sb="4" eb="5">
      <t>ブツ</t>
    </rPh>
    <rPh sb="5" eb="7">
      <t>シュウシュウ</t>
    </rPh>
    <rPh sb="8" eb="10">
      <t>ウンパン</t>
    </rPh>
    <phoneticPr fontId="2"/>
  </si>
  <si>
    <t>産業廃棄物収集・運搬</t>
    <rPh sb="0" eb="2">
      <t>サンギョウ</t>
    </rPh>
    <rPh sb="2" eb="5">
      <t>ハイキブツ</t>
    </rPh>
    <rPh sb="5" eb="7">
      <t>シュウシュウ</t>
    </rPh>
    <rPh sb="8" eb="10">
      <t>ウンパン</t>
    </rPh>
    <phoneticPr fontId="2"/>
  </si>
  <si>
    <t>医療廃棄物収集・運搬</t>
    <rPh sb="0" eb="2">
      <t>イリョウ</t>
    </rPh>
    <rPh sb="2" eb="5">
      <t>ハイキブツ</t>
    </rPh>
    <rPh sb="5" eb="7">
      <t>シュウシュウ</t>
    </rPh>
    <rPh sb="8" eb="10">
      <t>ウンパン</t>
    </rPh>
    <phoneticPr fontId="2"/>
  </si>
  <si>
    <t>産業廃棄物処分</t>
    <rPh sb="0" eb="2">
      <t>サンギョウ</t>
    </rPh>
    <rPh sb="2" eb="5">
      <t>ハイキブツ</t>
    </rPh>
    <rPh sb="5" eb="7">
      <t>ショブン</t>
    </rPh>
    <phoneticPr fontId="2"/>
  </si>
  <si>
    <t>産あい物処理</t>
    <rPh sb="0" eb="1">
      <t>サン</t>
    </rPh>
    <rPh sb="3" eb="4">
      <t>ブツ</t>
    </rPh>
    <rPh sb="4" eb="6">
      <t>ショリ</t>
    </rPh>
    <phoneticPr fontId="2"/>
  </si>
  <si>
    <t>クリーニングの請負</t>
    <rPh sb="7" eb="9">
      <t>ウケオイ</t>
    </rPh>
    <phoneticPr fontId="2"/>
  </si>
  <si>
    <t>寝具（殺菌乾燥を含む）</t>
    <rPh sb="0" eb="2">
      <t>シング</t>
    </rPh>
    <rPh sb="3" eb="5">
      <t>サッキン</t>
    </rPh>
    <rPh sb="5" eb="7">
      <t>カンソウ</t>
    </rPh>
    <rPh sb="8" eb="9">
      <t>フク</t>
    </rPh>
    <phoneticPr fontId="2"/>
  </si>
  <si>
    <t>一般被服</t>
    <rPh sb="0" eb="2">
      <t>イッパン</t>
    </rPh>
    <rPh sb="2" eb="4">
      <t>ヒフク</t>
    </rPh>
    <phoneticPr fontId="2"/>
  </si>
  <si>
    <t>医療用被服</t>
    <rPh sb="0" eb="3">
      <t>イリョウヨウ</t>
    </rPh>
    <rPh sb="3" eb="5">
      <t>ヒフク</t>
    </rPh>
    <phoneticPr fontId="2"/>
  </si>
  <si>
    <t>オムツ</t>
    <phoneticPr fontId="2"/>
  </si>
  <si>
    <t>椅子カバー</t>
    <rPh sb="0" eb="2">
      <t>イス</t>
    </rPh>
    <phoneticPr fontId="2"/>
  </si>
  <si>
    <t>カーテン</t>
    <phoneticPr fontId="2"/>
  </si>
  <si>
    <t>防炎加工</t>
    <rPh sb="0" eb="2">
      <t>ボウエン</t>
    </rPh>
    <rPh sb="2" eb="4">
      <t>カコウ</t>
    </rPh>
    <phoneticPr fontId="2"/>
  </si>
  <si>
    <t>乾燥消毒</t>
    <rPh sb="0" eb="2">
      <t>カンソウ</t>
    </rPh>
    <rPh sb="2" eb="4">
      <t>ショウドク</t>
    </rPh>
    <phoneticPr fontId="2"/>
  </si>
  <si>
    <t>運搬・保管の請負</t>
    <rPh sb="0" eb="2">
      <t>ウンパン</t>
    </rPh>
    <rPh sb="3" eb="5">
      <t>ホカン</t>
    </rPh>
    <rPh sb="6" eb="8">
      <t>ウケオイ</t>
    </rPh>
    <phoneticPr fontId="2"/>
  </si>
  <si>
    <t>事務室移転</t>
    <rPh sb="0" eb="3">
      <t>ジムシツ</t>
    </rPh>
    <rPh sb="3" eb="5">
      <t>イテン</t>
    </rPh>
    <phoneticPr fontId="2"/>
  </si>
  <si>
    <t>美術品輸送</t>
    <rPh sb="0" eb="2">
      <t>ビジュツ</t>
    </rPh>
    <rPh sb="2" eb="3">
      <t>ヒン</t>
    </rPh>
    <rPh sb="3" eb="5">
      <t>ユソウ</t>
    </rPh>
    <phoneticPr fontId="2"/>
  </si>
  <si>
    <t>物品等輸送</t>
    <rPh sb="0" eb="3">
      <t>ブッピントウ</t>
    </rPh>
    <rPh sb="3" eb="5">
      <t>ユソウ</t>
    </rPh>
    <phoneticPr fontId="2"/>
  </si>
  <si>
    <t>ｽｸｰﾙﾊﾞｽ等運行</t>
    <rPh sb="7" eb="8">
      <t>トウ</t>
    </rPh>
    <rPh sb="8" eb="10">
      <t>ウンコウ</t>
    </rPh>
    <phoneticPr fontId="2"/>
  </si>
  <si>
    <t>自動車運転代行</t>
    <rPh sb="0" eb="2">
      <t>ジドウ</t>
    </rPh>
    <rPh sb="2" eb="3">
      <t>シャ</t>
    </rPh>
    <rPh sb="3" eb="5">
      <t>ウンテン</t>
    </rPh>
    <rPh sb="5" eb="7">
      <t>ダイコウ</t>
    </rPh>
    <phoneticPr fontId="2"/>
  </si>
  <si>
    <t>送迎サービス</t>
    <rPh sb="0" eb="2">
      <t>ソウゲイ</t>
    </rPh>
    <phoneticPr fontId="2"/>
  </si>
  <si>
    <t>土砂・海上運搬</t>
    <rPh sb="0" eb="2">
      <t>ドシャ</t>
    </rPh>
    <rPh sb="3" eb="5">
      <t>カイジョウ</t>
    </rPh>
    <rPh sb="5" eb="7">
      <t>ウンパン</t>
    </rPh>
    <phoneticPr fontId="2"/>
  </si>
  <si>
    <t>保管</t>
    <rPh sb="0" eb="2">
      <t>ホカン</t>
    </rPh>
    <phoneticPr fontId="2"/>
  </si>
  <si>
    <t>総合建物管理の委託</t>
    <rPh sb="0" eb="2">
      <t>ソウゴウ</t>
    </rPh>
    <rPh sb="2" eb="4">
      <t>タテモノ</t>
    </rPh>
    <rPh sb="4" eb="6">
      <t>カンリ</t>
    </rPh>
    <rPh sb="7" eb="9">
      <t>イタク</t>
    </rPh>
    <phoneticPr fontId="2"/>
  </si>
  <si>
    <t>一般庁舎</t>
    <rPh sb="0" eb="2">
      <t>イッパン</t>
    </rPh>
    <rPh sb="2" eb="4">
      <t>チョウシャ</t>
    </rPh>
    <phoneticPr fontId="2"/>
  </si>
  <si>
    <t>病院等医療機関</t>
    <rPh sb="0" eb="3">
      <t>ビョウイントウ</t>
    </rPh>
    <rPh sb="3" eb="5">
      <t>イリョウ</t>
    </rPh>
    <rPh sb="5" eb="7">
      <t>キカン</t>
    </rPh>
    <phoneticPr fontId="2"/>
  </si>
  <si>
    <t>博物館・美術館・ホール</t>
    <rPh sb="0" eb="3">
      <t>ハクブツカン</t>
    </rPh>
    <rPh sb="4" eb="7">
      <t>ビジュツカン</t>
    </rPh>
    <phoneticPr fontId="2"/>
  </si>
  <si>
    <t>教育施設</t>
    <rPh sb="0" eb="2">
      <t>キョウイク</t>
    </rPh>
    <rPh sb="2" eb="4">
      <t>シセツ</t>
    </rPh>
    <phoneticPr fontId="2"/>
  </si>
  <si>
    <t>建物設備保守管理委託</t>
    <rPh sb="0" eb="2">
      <t>タテモノ</t>
    </rPh>
    <rPh sb="2" eb="4">
      <t>セツビ</t>
    </rPh>
    <rPh sb="4" eb="6">
      <t>ホシュ</t>
    </rPh>
    <rPh sb="6" eb="8">
      <t>カンリ</t>
    </rPh>
    <rPh sb="8" eb="10">
      <t>イタク</t>
    </rPh>
    <phoneticPr fontId="2"/>
  </si>
  <si>
    <t>空調機保守・運転</t>
    <rPh sb="0" eb="3">
      <t>クウチョウキ</t>
    </rPh>
    <rPh sb="3" eb="5">
      <t>ホシュ</t>
    </rPh>
    <rPh sb="6" eb="8">
      <t>ウンテン</t>
    </rPh>
    <phoneticPr fontId="2"/>
  </si>
  <si>
    <t>ボイラー保守・運転</t>
    <rPh sb="4" eb="6">
      <t>ホシュ</t>
    </rPh>
    <rPh sb="7" eb="9">
      <t>ウンテン</t>
    </rPh>
    <phoneticPr fontId="2"/>
  </si>
  <si>
    <t>自動ドア保守点検</t>
    <rPh sb="0" eb="2">
      <t>ジドウ</t>
    </rPh>
    <rPh sb="4" eb="6">
      <t>ホシュ</t>
    </rPh>
    <rPh sb="6" eb="8">
      <t>テンケン</t>
    </rPh>
    <phoneticPr fontId="2"/>
  </si>
  <si>
    <t>給排水施設</t>
    <rPh sb="0" eb="3">
      <t>キュウハイスイ</t>
    </rPh>
    <rPh sb="3" eb="5">
      <t>シセツ</t>
    </rPh>
    <phoneticPr fontId="2"/>
  </si>
  <si>
    <t>プール濾過機</t>
    <rPh sb="3" eb="5">
      <t>ロカ</t>
    </rPh>
    <rPh sb="5" eb="6">
      <t>キ</t>
    </rPh>
    <phoneticPr fontId="2"/>
  </si>
  <si>
    <t>建物に関する日常的な電気設備保守・運転</t>
    <rPh sb="0" eb="2">
      <t>タテモノ</t>
    </rPh>
    <rPh sb="3" eb="4">
      <t>カン</t>
    </rPh>
    <rPh sb="6" eb="9">
      <t>ニチジョウテキ</t>
    </rPh>
    <rPh sb="10" eb="12">
      <t>デンキ</t>
    </rPh>
    <rPh sb="12" eb="14">
      <t>セツビ</t>
    </rPh>
    <rPh sb="14" eb="16">
      <t>ホシュ</t>
    </rPh>
    <rPh sb="17" eb="19">
      <t>ウンテン</t>
    </rPh>
    <phoneticPr fontId="2"/>
  </si>
  <si>
    <t>スケートリンク</t>
    <phoneticPr fontId="2"/>
  </si>
  <si>
    <t>汚水処理施設等保守管理の委託</t>
    <rPh sb="0" eb="2">
      <t>オスイ</t>
    </rPh>
    <rPh sb="2" eb="4">
      <t>ショリ</t>
    </rPh>
    <rPh sb="4" eb="6">
      <t>シセツ</t>
    </rPh>
    <rPh sb="6" eb="7">
      <t>トウ</t>
    </rPh>
    <rPh sb="7" eb="9">
      <t>ホシュ</t>
    </rPh>
    <rPh sb="9" eb="11">
      <t>カンリ</t>
    </rPh>
    <rPh sb="12" eb="14">
      <t>イタク</t>
    </rPh>
    <phoneticPr fontId="2"/>
  </si>
  <si>
    <t>汚水処理施設</t>
    <rPh sb="0" eb="2">
      <t>オスイ</t>
    </rPh>
    <rPh sb="2" eb="4">
      <t>ショリ</t>
    </rPh>
    <rPh sb="4" eb="6">
      <t>シセツ</t>
    </rPh>
    <phoneticPr fontId="2"/>
  </si>
  <si>
    <t>排出水中和処理装置</t>
    <rPh sb="0" eb="2">
      <t>ハイシュツ</t>
    </rPh>
    <rPh sb="2" eb="3">
      <t>スイ</t>
    </rPh>
    <rPh sb="3" eb="5">
      <t>チュウワ</t>
    </rPh>
    <rPh sb="5" eb="7">
      <t>ショリ</t>
    </rPh>
    <rPh sb="7" eb="9">
      <t>ソウチ</t>
    </rPh>
    <phoneticPr fontId="2"/>
  </si>
  <si>
    <t>浄化槽</t>
    <rPh sb="0" eb="3">
      <t>ジョウカソウ</t>
    </rPh>
    <phoneticPr fontId="2"/>
  </si>
  <si>
    <t>受水槽</t>
    <rPh sb="0" eb="1">
      <t>ジュ</t>
    </rPh>
    <rPh sb="1" eb="3">
      <t>スイソウ</t>
    </rPh>
    <phoneticPr fontId="2"/>
  </si>
  <si>
    <t>警備・受付の委託</t>
    <rPh sb="0" eb="2">
      <t>ケイビ</t>
    </rPh>
    <rPh sb="3" eb="5">
      <t>ウケツケ</t>
    </rPh>
    <rPh sb="6" eb="8">
      <t>イタク</t>
    </rPh>
    <phoneticPr fontId="2"/>
  </si>
  <si>
    <t>人的警備</t>
    <rPh sb="0" eb="2">
      <t>ジンテキ</t>
    </rPh>
    <rPh sb="2" eb="4">
      <t>ケイビ</t>
    </rPh>
    <phoneticPr fontId="2"/>
  </si>
  <si>
    <t>機械警備</t>
    <rPh sb="0" eb="2">
      <t>キカイ</t>
    </rPh>
    <rPh sb="2" eb="4">
      <t>ケイビ</t>
    </rPh>
    <phoneticPr fontId="2"/>
  </si>
  <si>
    <t>受付・案内</t>
    <rPh sb="0" eb="2">
      <t>ウケツケ</t>
    </rPh>
    <rPh sb="3" eb="5">
      <t>アンナイ</t>
    </rPh>
    <phoneticPr fontId="2"/>
  </si>
  <si>
    <t>電話交換</t>
    <rPh sb="0" eb="2">
      <t>デンワ</t>
    </rPh>
    <rPh sb="2" eb="4">
      <t>コウカン</t>
    </rPh>
    <phoneticPr fontId="2"/>
  </si>
  <si>
    <t>エレベーター運転</t>
    <rPh sb="6" eb="8">
      <t>ウンテン</t>
    </rPh>
    <phoneticPr fontId="2"/>
  </si>
  <si>
    <t>消防施設保守管理委託</t>
    <rPh sb="0" eb="2">
      <t>ショウボウ</t>
    </rPh>
    <rPh sb="2" eb="4">
      <t>シセツ</t>
    </rPh>
    <rPh sb="4" eb="6">
      <t>ホシュ</t>
    </rPh>
    <rPh sb="6" eb="8">
      <t>カンリ</t>
    </rPh>
    <rPh sb="8" eb="10">
      <t>イタク</t>
    </rPh>
    <phoneticPr fontId="2"/>
  </si>
  <si>
    <t>消防設備点検</t>
    <rPh sb="0" eb="2">
      <t>ショウボウ</t>
    </rPh>
    <rPh sb="2" eb="4">
      <t>セツビ</t>
    </rPh>
    <rPh sb="4" eb="6">
      <t>テンケン</t>
    </rPh>
    <phoneticPr fontId="2"/>
  </si>
  <si>
    <t>防災施設管理</t>
    <rPh sb="0" eb="2">
      <t>ボウサイ</t>
    </rPh>
    <rPh sb="2" eb="4">
      <t>シセツ</t>
    </rPh>
    <rPh sb="4" eb="6">
      <t>カンリ</t>
    </rPh>
    <phoneticPr fontId="2"/>
  </si>
  <si>
    <t>電気通信設備保守管理委託</t>
    <rPh sb="0" eb="2">
      <t>デンキ</t>
    </rPh>
    <rPh sb="2" eb="4">
      <t>ツウシン</t>
    </rPh>
    <rPh sb="4" eb="6">
      <t>セツビ</t>
    </rPh>
    <rPh sb="6" eb="8">
      <t>ホシュ</t>
    </rPh>
    <rPh sb="8" eb="10">
      <t>カンリ</t>
    </rPh>
    <rPh sb="10" eb="12">
      <t>イタク</t>
    </rPh>
    <phoneticPr fontId="2"/>
  </si>
  <si>
    <t>電気設備保守点検</t>
    <rPh sb="0" eb="2">
      <t>デンキ</t>
    </rPh>
    <rPh sb="2" eb="4">
      <t>セツビ</t>
    </rPh>
    <rPh sb="4" eb="6">
      <t>ホシュ</t>
    </rPh>
    <rPh sb="6" eb="8">
      <t>テンケン</t>
    </rPh>
    <phoneticPr fontId="2"/>
  </si>
  <si>
    <t>通信設備保守点検</t>
    <rPh sb="0" eb="2">
      <t>ツウシン</t>
    </rPh>
    <rPh sb="2" eb="4">
      <t>セツビ</t>
    </rPh>
    <rPh sb="4" eb="6">
      <t>ホシュ</t>
    </rPh>
    <rPh sb="6" eb="8">
      <t>テンケン</t>
    </rPh>
    <phoneticPr fontId="2"/>
  </si>
  <si>
    <t>信号機保守点検</t>
    <rPh sb="0" eb="3">
      <t>シンゴウキ</t>
    </rPh>
    <rPh sb="3" eb="5">
      <t>ホシュ</t>
    </rPh>
    <rPh sb="5" eb="7">
      <t>テンケン</t>
    </rPh>
    <phoneticPr fontId="2"/>
  </si>
  <si>
    <t>エレベーター保守管理委託</t>
    <rPh sb="6" eb="8">
      <t>ホシュ</t>
    </rPh>
    <rPh sb="8" eb="10">
      <t>カンリ</t>
    </rPh>
    <rPh sb="10" eb="12">
      <t>イタク</t>
    </rPh>
    <phoneticPr fontId="2"/>
  </si>
  <si>
    <t>エレベーター保守点検</t>
    <rPh sb="6" eb="8">
      <t>ホシュ</t>
    </rPh>
    <rPh sb="8" eb="10">
      <t>テンケン</t>
    </rPh>
    <phoneticPr fontId="2"/>
  </si>
  <si>
    <t>エスカレーター保守点検</t>
    <rPh sb="7" eb="9">
      <t>ホシュ</t>
    </rPh>
    <rPh sb="9" eb="11">
      <t>テンケン</t>
    </rPh>
    <phoneticPr fontId="2"/>
  </si>
  <si>
    <t>リフト保守点検</t>
    <rPh sb="3" eb="5">
      <t>ホシュ</t>
    </rPh>
    <rPh sb="5" eb="7">
      <t>テンケン</t>
    </rPh>
    <phoneticPr fontId="2"/>
  </si>
  <si>
    <t>昇降機法定検査</t>
    <rPh sb="0" eb="3">
      <t>ショウコウキ</t>
    </rPh>
    <rPh sb="3" eb="5">
      <t>ホウテイ</t>
    </rPh>
    <rPh sb="5" eb="7">
      <t>ケンサ</t>
    </rPh>
    <phoneticPr fontId="2"/>
  </si>
  <si>
    <t>害虫駆除委託</t>
    <rPh sb="0" eb="2">
      <t>ガイチュウ</t>
    </rPh>
    <rPh sb="2" eb="4">
      <t>クジョ</t>
    </rPh>
    <rPh sb="4" eb="6">
      <t>イタク</t>
    </rPh>
    <phoneticPr fontId="2"/>
  </si>
  <si>
    <t>鼠・昆虫駆除</t>
    <rPh sb="0" eb="1">
      <t>ネズミ</t>
    </rPh>
    <rPh sb="2" eb="4">
      <t>コンチュウ</t>
    </rPh>
    <rPh sb="4" eb="6">
      <t>クジョ</t>
    </rPh>
    <phoneticPr fontId="2"/>
  </si>
  <si>
    <t>敷地内樹木昆虫駆除</t>
    <rPh sb="0" eb="2">
      <t>シキチ</t>
    </rPh>
    <rPh sb="2" eb="3">
      <t>ナイ</t>
    </rPh>
    <rPh sb="3" eb="5">
      <t>ジュモク</t>
    </rPh>
    <rPh sb="5" eb="7">
      <t>コンチュウ</t>
    </rPh>
    <rPh sb="7" eb="9">
      <t>クジョ</t>
    </rPh>
    <phoneticPr fontId="2"/>
  </si>
  <si>
    <t>映画・ビデオ制作委託</t>
    <rPh sb="0" eb="2">
      <t>エイガ</t>
    </rPh>
    <rPh sb="6" eb="8">
      <t>セイサク</t>
    </rPh>
    <rPh sb="8" eb="10">
      <t>イタク</t>
    </rPh>
    <phoneticPr fontId="2"/>
  </si>
  <si>
    <t>映画</t>
    <rPh sb="0" eb="2">
      <t>エイガ</t>
    </rPh>
    <phoneticPr fontId="2"/>
  </si>
  <si>
    <t>ビデオ・CD-ROM・DVD</t>
    <phoneticPr fontId="2"/>
  </si>
  <si>
    <t>音響媒体</t>
    <rPh sb="0" eb="2">
      <t>オンキョウ</t>
    </rPh>
    <rPh sb="2" eb="4">
      <t>バイタイ</t>
    </rPh>
    <phoneticPr fontId="2"/>
  </si>
  <si>
    <t>スライド・写真</t>
    <rPh sb="5" eb="7">
      <t>シャシン</t>
    </rPh>
    <phoneticPr fontId="2"/>
  </si>
  <si>
    <t>航空写真・図面制作委託</t>
    <rPh sb="0" eb="2">
      <t>コウクウ</t>
    </rPh>
    <rPh sb="2" eb="4">
      <t>シャシン</t>
    </rPh>
    <rPh sb="5" eb="7">
      <t>ズメン</t>
    </rPh>
    <rPh sb="7" eb="9">
      <t>セイサク</t>
    </rPh>
    <rPh sb="9" eb="11">
      <t>イタク</t>
    </rPh>
    <phoneticPr fontId="2"/>
  </si>
  <si>
    <t>航空写真</t>
    <rPh sb="0" eb="2">
      <t>コウクウ</t>
    </rPh>
    <rPh sb="2" eb="4">
      <t>シャシン</t>
    </rPh>
    <phoneticPr fontId="2"/>
  </si>
  <si>
    <t>航空写真から図面制作</t>
    <rPh sb="0" eb="2">
      <t>コウクウ</t>
    </rPh>
    <rPh sb="2" eb="4">
      <t>シャシン</t>
    </rPh>
    <rPh sb="6" eb="8">
      <t>ズメン</t>
    </rPh>
    <rPh sb="8" eb="10">
      <t>セイサク</t>
    </rPh>
    <phoneticPr fontId="2"/>
  </si>
  <si>
    <t>地図作成</t>
    <rPh sb="0" eb="2">
      <t>チズ</t>
    </rPh>
    <rPh sb="2" eb="4">
      <t>サクセイ</t>
    </rPh>
    <phoneticPr fontId="2"/>
  </si>
  <si>
    <t>デザイン製作委託</t>
    <rPh sb="4" eb="6">
      <t>セイサク</t>
    </rPh>
    <rPh sb="6" eb="8">
      <t>イタク</t>
    </rPh>
    <phoneticPr fontId="2"/>
  </si>
  <si>
    <t>デザイン</t>
    <phoneticPr fontId="2"/>
  </si>
  <si>
    <t>イラスト</t>
    <phoneticPr fontId="2"/>
  </si>
  <si>
    <t>試験検査機器保守管理委託</t>
    <rPh sb="0" eb="2">
      <t>シケン</t>
    </rPh>
    <rPh sb="2" eb="4">
      <t>ケンサ</t>
    </rPh>
    <rPh sb="4" eb="6">
      <t>キキ</t>
    </rPh>
    <rPh sb="6" eb="8">
      <t>ホシュ</t>
    </rPh>
    <rPh sb="8" eb="10">
      <t>カンリ</t>
    </rPh>
    <rPh sb="10" eb="12">
      <t>イタク</t>
    </rPh>
    <phoneticPr fontId="2"/>
  </si>
  <si>
    <t>保守管理</t>
    <rPh sb="0" eb="2">
      <t>ホシュ</t>
    </rPh>
    <rPh sb="2" eb="4">
      <t>カンリ</t>
    </rPh>
    <phoneticPr fontId="2"/>
  </si>
  <si>
    <t>情報処理業務委託</t>
    <rPh sb="0" eb="2">
      <t>ジョウホウ</t>
    </rPh>
    <rPh sb="2" eb="4">
      <t>ショリ</t>
    </rPh>
    <rPh sb="4" eb="6">
      <t>ギョウム</t>
    </rPh>
    <rPh sb="6" eb="8">
      <t>イタク</t>
    </rPh>
    <phoneticPr fontId="2"/>
  </si>
  <si>
    <t>ｼｽﾃﾑ開発（ｼｽﾃﾑ・ﾌﾟﾛｸﾞﾗﾑ開発、ﾒﾝﾃﾅﾝｽ）</t>
    <rPh sb="4" eb="6">
      <t>カイハツ</t>
    </rPh>
    <rPh sb="19" eb="21">
      <t>カイハツ</t>
    </rPh>
    <phoneticPr fontId="2"/>
  </si>
  <si>
    <t>入力ﾃﾞｰﾀ作成</t>
    <rPh sb="0" eb="2">
      <t>ニュウリョク</t>
    </rPh>
    <rPh sb="6" eb="8">
      <t>サクセイ</t>
    </rPh>
    <phoneticPr fontId="2"/>
  </si>
  <si>
    <t>ｼｽﾃﾑ運用保守</t>
    <rPh sb="4" eb="6">
      <t>ウンヨウ</t>
    </rPh>
    <rPh sb="6" eb="8">
      <t>ホシュ</t>
    </rPh>
    <phoneticPr fontId="2"/>
  </si>
  <si>
    <t>OA機器保守点検</t>
    <rPh sb="2" eb="4">
      <t>キキ</t>
    </rPh>
    <rPh sb="4" eb="6">
      <t>ホシュ</t>
    </rPh>
    <rPh sb="6" eb="8">
      <t>テンケン</t>
    </rPh>
    <phoneticPr fontId="2"/>
  </si>
  <si>
    <t>医療事務委託</t>
    <rPh sb="0" eb="2">
      <t>イリョウ</t>
    </rPh>
    <rPh sb="2" eb="4">
      <t>ジム</t>
    </rPh>
    <rPh sb="4" eb="6">
      <t>イタク</t>
    </rPh>
    <phoneticPr fontId="2"/>
  </si>
  <si>
    <t>医事業務（医療費の請求）</t>
    <rPh sb="0" eb="2">
      <t>イジ</t>
    </rPh>
    <rPh sb="2" eb="4">
      <t>ギョウム</t>
    </rPh>
    <rPh sb="5" eb="8">
      <t>イリョウヒ</t>
    </rPh>
    <rPh sb="9" eb="11">
      <t>セイキュウ</t>
    </rPh>
    <phoneticPr fontId="2"/>
  </si>
  <si>
    <t>病院事務（夜間受付・案内等）</t>
    <rPh sb="0" eb="2">
      <t>ビョウイン</t>
    </rPh>
    <rPh sb="2" eb="4">
      <t>ジム</t>
    </rPh>
    <rPh sb="5" eb="7">
      <t>ヤカン</t>
    </rPh>
    <rPh sb="7" eb="9">
      <t>ウケツケ</t>
    </rPh>
    <rPh sb="10" eb="13">
      <t>アンナイトウ</t>
    </rPh>
    <phoneticPr fontId="2"/>
  </si>
  <si>
    <t>環境影響調査</t>
    <rPh sb="0" eb="2">
      <t>カンキョウ</t>
    </rPh>
    <rPh sb="2" eb="4">
      <t>エイキョウ</t>
    </rPh>
    <rPh sb="4" eb="6">
      <t>チョウサ</t>
    </rPh>
    <phoneticPr fontId="2"/>
  </si>
  <si>
    <t>大気汚染</t>
    <rPh sb="0" eb="2">
      <t>タイキ</t>
    </rPh>
    <rPh sb="2" eb="4">
      <t>オセン</t>
    </rPh>
    <phoneticPr fontId="2"/>
  </si>
  <si>
    <t>水質汚染</t>
    <rPh sb="0" eb="2">
      <t>スイシツ</t>
    </rPh>
    <rPh sb="2" eb="4">
      <t>オセン</t>
    </rPh>
    <phoneticPr fontId="2"/>
  </si>
  <si>
    <t>土壌汚染</t>
    <rPh sb="0" eb="2">
      <t>ドジョウ</t>
    </rPh>
    <rPh sb="2" eb="4">
      <t>オセン</t>
    </rPh>
    <phoneticPr fontId="2"/>
  </si>
  <si>
    <t>悪臭</t>
    <rPh sb="0" eb="2">
      <t>アクシュウ</t>
    </rPh>
    <phoneticPr fontId="2"/>
  </si>
  <si>
    <t>音圧</t>
    <rPh sb="0" eb="2">
      <t>オンアツ</t>
    </rPh>
    <phoneticPr fontId="2"/>
  </si>
  <si>
    <t>振動加速度</t>
    <rPh sb="0" eb="2">
      <t>シンドウ</t>
    </rPh>
    <rPh sb="2" eb="5">
      <t>カソクド</t>
    </rPh>
    <phoneticPr fontId="2"/>
  </si>
  <si>
    <t>検査業務委託</t>
    <rPh sb="0" eb="2">
      <t>ケンサ</t>
    </rPh>
    <rPh sb="2" eb="4">
      <t>ギョウム</t>
    </rPh>
    <rPh sb="4" eb="6">
      <t>イタク</t>
    </rPh>
    <phoneticPr fontId="2"/>
  </si>
  <si>
    <t>気体検査（除：建築物内空気環境測定）</t>
    <rPh sb="0" eb="2">
      <t>キタイ</t>
    </rPh>
    <rPh sb="2" eb="4">
      <t>ケンサ</t>
    </rPh>
    <rPh sb="5" eb="6">
      <t>ノゾ</t>
    </rPh>
    <rPh sb="7" eb="10">
      <t>ケンチクブツ</t>
    </rPh>
    <rPh sb="10" eb="11">
      <t>ナイ</t>
    </rPh>
    <rPh sb="11" eb="13">
      <t>クウキ</t>
    </rPh>
    <rPh sb="13" eb="15">
      <t>カンキョウ</t>
    </rPh>
    <rPh sb="15" eb="17">
      <t>ソクテイ</t>
    </rPh>
    <phoneticPr fontId="2"/>
  </si>
  <si>
    <t>臨床検査</t>
    <rPh sb="0" eb="2">
      <t>リンショウ</t>
    </rPh>
    <rPh sb="2" eb="4">
      <t>ケンサ</t>
    </rPh>
    <phoneticPr fontId="2"/>
  </si>
  <si>
    <t>集団検査</t>
    <rPh sb="0" eb="2">
      <t>シュウダン</t>
    </rPh>
    <rPh sb="2" eb="4">
      <t>ケンサ</t>
    </rPh>
    <phoneticPr fontId="2"/>
  </si>
  <si>
    <t>血液検査</t>
    <rPh sb="0" eb="2">
      <t>ケツエキ</t>
    </rPh>
    <rPh sb="2" eb="4">
      <t>ケンサ</t>
    </rPh>
    <phoneticPr fontId="2"/>
  </si>
  <si>
    <t>損失補償調査</t>
    <rPh sb="0" eb="2">
      <t>ソンシツ</t>
    </rPh>
    <rPh sb="2" eb="4">
      <t>ホショウ</t>
    </rPh>
    <rPh sb="4" eb="6">
      <t>チョウサ</t>
    </rPh>
    <phoneticPr fontId="2"/>
  </si>
  <si>
    <t>土地調査</t>
    <rPh sb="0" eb="2">
      <t>トチ</t>
    </rPh>
    <rPh sb="2" eb="4">
      <t>チョウサ</t>
    </rPh>
    <phoneticPr fontId="2"/>
  </si>
  <si>
    <t>土地評価</t>
    <rPh sb="0" eb="2">
      <t>トチ</t>
    </rPh>
    <rPh sb="2" eb="4">
      <t>ヒョウカ</t>
    </rPh>
    <phoneticPr fontId="2"/>
  </si>
  <si>
    <t>物件建築</t>
    <rPh sb="0" eb="2">
      <t>ブッケン</t>
    </rPh>
    <rPh sb="2" eb="4">
      <t>ケンチク</t>
    </rPh>
    <phoneticPr fontId="2"/>
  </si>
  <si>
    <t>物件庭園</t>
    <rPh sb="0" eb="2">
      <t>ブッケン</t>
    </rPh>
    <rPh sb="2" eb="4">
      <t>テイエン</t>
    </rPh>
    <phoneticPr fontId="2"/>
  </si>
  <si>
    <t>機械工作</t>
    <rPh sb="0" eb="2">
      <t>キカイ</t>
    </rPh>
    <rPh sb="2" eb="4">
      <t>コウサク</t>
    </rPh>
    <phoneticPr fontId="2"/>
  </si>
  <si>
    <t>営業補償</t>
    <rPh sb="0" eb="2">
      <t>エイギョウ</t>
    </rPh>
    <rPh sb="2" eb="4">
      <t>ホショウ</t>
    </rPh>
    <phoneticPr fontId="2"/>
  </si>
  <si>
    <t>事業損失</t>
    <rPh sb="0" eb="2">
      <t>ジギョウ</t>
    </rPh>
    <rPh sb="2" eb="4">
      <t>ソンシツ</t>
    </rPh>
    <phoneticPr fontId="2"/>
  </si>
  <si>
    <t>補償関連</t>
    <rPh sb="0" eb="2">
      <t>ホショウ</t>
    </rPh>
    <rPh sb="2" eb="4">
      <t>カンレン</t>
    </rPh>
    <phoneticPr fontId="2"/>
  </si>
  <si>
    <t>調査業務委託</t>
    <rPh sb="0" eb="2">
      <t>チョウサ</t>
    </rPh>
    <rPh sb="2" eb="4">
      <t>ギョウム</t>
    </rPh>
    <rPh sb="4" eb="6">
      <t>イタク</t>
    </rPh>
    <phoneticPr fontId="2"/>
  </si>
  <si>
    <t>意識調査</t>
    <rPh sb="0" eb="2">
      <t>イシキ</t>
    </rPh>
    <rPh sb="2" eb="4">
      <t>チョウサ</t>
    </rPh>
    <phoneticPr fontId="2"/>
  </si>
  <si>
    <t>市場調査</t>
    <rPh sb="0" eb="2">
      <t>シジョウ</t>
    </rPh>
    <rPh sb="2" eb="4">
      <t>チョウサ</t>
    </rPh>
    <phoneticPr fontId="2"/>
  </si>
  <si>
    <t>交通量調査</t>
    <rPh sb="0" eb="2">
      <t>コウツウ</t>
    </rPh>
    <rPh sb="2" eb="3">
      <t>リョウ</t>
    </rPh>
    <rPh sb="3" eb="5">
      <t>チョウサ</t>
    </rPh>
    <phoneticPr fontId="2"/>
  </si>
  <si>
    <t>生物調査</t>
    <rPh sb="0" eb="2">
      <t>セイブツ</t>
    </rPh>
    <rPh sb="2" eb="4">
      <t>チョウサ</t>
    </rPh>
    <phoneticPr fontId="2"/>
  </si>
  <si>
    <t>文化財調査</t>
    <rPh sb="0" eb="3">
      <t>ブンカザイ</t>
    </rPh>
    <rPh sb="3" eb="5">
      <t>チョウサ</t>
    </rPh>
    <phoneticPr fontId="2"/>
  </si>
  <si>
    <t>漏水調査</t>
    <rPh sb="0" eb="2">
      <t>ロウスイ</t>
    </rPh>
    <rPh sb="2" eb="4">
      <t>チョウサ</t>
    </rPh>
    <phoneticPr fontId="2"/>
  </si>
  <si>
    <t>下水道TV調査</t>
    <rPh sb="0" eb="3">
      <t>ゲスイドウ</t>
    </rPh>
    <rPh sb="5" eb="7">
      <t>チョウサ</t>
    </rPh>
    <phoneticPr fontId="2"/>
  </si>
  <si>
    <t>土地家屋調査士業務の委託</t>
    <rPh sb="0" eb="2">
      <t>トチ</t>
    </rPh>
    <rPh sb="2" eb="4">
      <t>カオク</t>
    </rPh>
    <rPh sb="4" eb="6">
      <t>チョウサ</t>
    </rPh>
    <rPh sb="6" eb="7">
      <t>シ</t>
    </rPh>
    <rPh sb="7" eb="9">
      <t>ギョウム</t>
    </rPh>
    <rPh sb="10" eb="12">
      <t>イタク</t>
    </rPh>
    <phoneticPr fontId="2"/>
  </si>
  <si>
    <t>土地家屋調査士業務</t>
    <rPh sb="0" eb="2">
      <t>トチ</t>
    </rPh>
    <rPh sb="2" eb="4">
      <t>カオク</t>
    </rPh>
    <rPh sb="4" eb="6">
      <t>チョウサ</t>
    </rPh>
    <rPh sb="6" eb="7">
      <t>シ</t>
    </rPh>
    <rPh sb="7" eb="9">
      <t>ギョウム</t>
    </rPh>
    <phoneticPr fontId="2"/>
  </si>
  <si>
    <t>不動産鑑定の委託</t>
    <rPh sb="0" eb="3">
      <t>フドウサン</t>
    </rPh>
    <rPh sb="3" eb="5">
      <t>カンテイ</t>
    </rPh>
    <rPh sb="6" eb="8">
      <t>イタク</t>
    </rPh>
    <phoneticPr fontId="2"/>
  </si>
  <si>
    <t>不動産鑑定</t>
    <rPh sb="0" eb="3">
      <t>フドウサン</t>
    </rPh>
    <rPh sb="3" eb="5">
      <t>カンテイ</t>
    </rPh>
    <phoneticPr fontId="2"/>
  </si>
  <si>
    <t>給食業務委託</t>
    <rPh sb="0" eb="2">
      <t>キュウショク</t>
    </rPh>
    <rPh sb="2" eb="4">
      <t>ギョウム</t>
    </rPh>
    <rPh sb="4" eb="6">
      <t>イタク</t>
    </rPh>
    <phoneticPr fontId="2"/>
  </si>
  <si>
    <t>調理員派遣方式</t>
    <rPh sb="0" eb="3">
      <t>チョウリイン</t>
    </rPh>
    <rPh sb="3" eb="5">
      <t>ハケン</t>
    </rPh>
    <rPh sb="5" eb="7">
      <t>ホウシキ</t>
    </rPh>
    <phoneticPr fontId="2"/>
  </si>
  <si>
    <t>調理済給食配達方式</t>
    <rPh sb="0" eb="3">
      <t>チョウリズミ</t>
    </rPh>
    <rPh sb="3" eb="5">
      <t>キュウショク</t>
    </rPh>
    <rPh sb="5" eb="7">
      <t>ハイタツ</t>
    </rPh>
    <rPh sb="7" eb="9">
      <t>ホウシキ</t>
    </rPh>
    <phoneticPr fontId="2"/>
  </si>
  <si>
    <t>広告・宣伝委託</t>
    <rPh sb="0" eb="2">
      <t>コウコク</t>
    </rPh>
    <rPh sb="3" eb="5">
      <t>センデン</t>
    </rPh>
    <rPh sb="5" eb="7">
      <t>イタク</t>
    </rPh>
    <phoneticPr fontId="2"/>
  </si>
  <si>
    <t>新聞、チラシ</t>
    <rPh sb="0" eb="2">
      <t>シンブン</t>
    </rPh>
    <phoneticPr fontId="2"/>
  </si>
  <si>
    <t>テレビ、ラジオ</t>
    <phoneticPr fontId="2"/>
  </si>
  <si>
    <t>交通機関</t>
    <rPh sb="0" eb="2">
      <t>コウツウ</t>
    </rPh>
    <rPh sb="2" eb="4">
      <t>キカン</t>
    </rPh>
    <phoneticPr fontId="2"/>
  </si>
  <si>
    <t>その他の媒体</t>
    <rPh sb="2" eb="3">
      <t>タ</t>
    </rPh>
    <rPh sb="4" eb="6">
      <t>バイタイ</t>
    </rPh>
    <phoneticPr fontId="2"/>
  </si>
  <si>
    <t>催事関係業務委託</t>
    <rPh sb="0" eb="1">
      <t>モヨオ</t>
    </rPh>
    <rPh sb="1" eb="2">
      <t>コト</t>
    </rPh>
    <rPh sb="2" eb="4">
      <t>カンケイ</t>
    </rPh>
    <rPh sb="4" eb="6">
      <t>ギョウム</t>
    </rPh>
    <rPh sb="6" eb="8">
      <t>イタク</t>
    </rPh>
    <phoneticPr fontId="2"/>
  </si>
  <si>
    <t>企画・会場設営</t>
    <rPh sb="0" eb="2">
      <t>キカク</t>
    </rPh>
    <rPh sb="3" eb="5">
      <t>カイジョウ</t>
    </rPh>
    <rPh sb="5" eb="7">
      <t>セツエイ</t>
    </rPh>
    <phoneticPr fontId="2"/>
  </si>
  <si>
    <t>運営（技術的な業務を含む）</t>
    <rPh sb="0" eb="2">
      <t>ウンエイ</t>
    </rPh>
    <rPh sb="3" eb="6">
      <t>ギジュツテキ</t>
    </rPh>
    <rPh sb="7" eb="9">
      <t>ギョウム</t>
    </rPh>
    <rPh sb="10" eb="11">
      <t>フク</t>
    </rPh>
    <phoneticPr fontId="2"/>
  </si>
  <si>
    <t>イベント製作</t>
    <rPh sb="4" eb="6">
      <t>セイサク</t>
    </rPh>
    <phoneticPr fontId="2"/>
  </si>
  <si>
    <t>旅行（国外）</t>
    <rPh sb="0" eb="2">
      <t>リョコウ</t>
    </rPh>
    <rPh sb="3" eb="5">
      <t>コクガイ</t>
    </rPh>
    <phoneticPr fontId="2"/>
  </si>
  <si>
    <t>旅行（国内）</t>
    <rPh sb="0" eb="2">
      <t>リョコウ</t>
    </rPh>
    <rPh sb="3" eb="5">
      <t>コクナイ</t>
    </rPh>
    <phoneticPr fontId="2"/>
  </si>
  <si>
    <t>複写サービス提供業務の委託</t>
    <rPh sb="0" eb="2">
      <t>フクシャ</t>
    </rPh>
    <rPh sb="6" eb="8">
      <t>テイキョウ</t>
    </rPh>
    <rPh sb="8" eb="10">
      <t>ギョウム</t>
    </rPh>
    <rPh sb="11" eb="13">
      <t>イタク</t>
    </rPh>
    <phoneticPr fontId="2"/>
  </si>
  <si>
    <t>複写サービス</t>
    <rPh sb="0" eb="2">
      <t>フクシャ</t>
    </rPh>
    <phoneticPr fontId="2"/>
  </si>
  <si>
    <t>森林整備業務の請負</t>
    <rPh sb="0" eb="2">
      <t>シンリン</t>
    </rPh>
    <rPh sb="2" eb="4">
      <t>セイビ</t>
    </rPh>
    <rPh sb="4" eb="6">
      <t>ギョウム</t>
    </rPh>
    <rPh sb="7" eb="9">
      <t>ウケオイ</t>
    </rPh>
    <phoneticPr fontId="2"/>
  </si>
  <si>
    <t>育林</t>
    <rPh sb="0" eb="1">
      <t>イク</t>
    </rPh>
    <rPh sb="1" eb="2">
      <t>リン</t>
    </rPh>
    <phoneticPr fontId="2"/>
  </si>
  <si>
    <t>素材生産</t>
    <rPh sb="0" eb="2">
      <t>ソザイ</t>
    </rPh>
    <rPh sb="2" eb="4">
      <t>セイサン</t>
    </rPh>
    <phoneticPr fontId="2"/>
  </si>
  <si>
    <t>簡易土木</t>
    <rPh sb="0" eb="2">
      <t>カンイ</t>
    </rPh>
    <rPh sb="2" eb="4">
      <t>ドボク</t>
    </rPh>
    <phoneticPr fontId="2"/>
  </si>
  <si>
    <t>修景業務</t>
    <rPh sb="0" eb="1">
      <t>シュウ</t>
    </rPh>
    <rPh sb="1" eb="2">
      <t>ケイ</t>
    </rPh>
    <rPh sb="2" eb="4">
      <t>ギョウム</t>
    </rPh>
    <phoneticPr fontId="2"/>
  </si>
  <si>
    <t>介護・福祉サービス提供業務の委託</t>
    <rPh sb="0" eb="2">
      <t>カイゴ</t>
    </rPh>
    <rPh sb="3" eb="5">
      <t>フクシ</t>
    </rPh>
    <rPh sb="9" eb="11">
      <t>テイキョウ</t>
    </rPh>
    <rPh sb="11" eb="13">
      <t>ギョウム</t>
    </rPh>
    <rPh sb="14" eb="16">
      <t>イタク</t>
    </rPh>
    <phoneticPr fontId="2"/>
  </si>
  <si>
    <t>在宅サービス</t>
    <rPh sb="0" eb="2">
      <t>ザイタク</t>
    </rPh>
    <phoneticPr fontId="2"/>
  </si>
  <si>
    <t>入浴サービス</t>
    <rPh sb="0" eb="2">
      <t>ニュウヨク</t>
    </rPh>
    <phoneticPr fontId="2"/>
  </si>
  <si>
    <t>給食サービス</t>
    <rPh sb="0" eb="2">
      <t>キュウショク</t>
    </rPh>
    <phoneticPr fontId="2"/>
  </si>
  <si>
    <t>保険業務</t>
    <rPh sb="0" eb="2">
      <t>ホケン</t>
    </rPh>
    <rPh sb="2" eb="4">
      <t>ギョウム</t>
    </rPh>
    <phoneticPr fontId="2"/>
  </si>
  <si>
    <t>自動車保険</t>
    <rPh sb="0" eb="3">
      <t>ジドウシャ</t>
    </rPh>
    <rPh sb="3" eb="5">
      <t>ホケン</t>
    </rPh>
    <phoneticPr fontId="2"/>
  </si>
  <si>
    <t>火災保険</t>
    <rPh sb="0" eb="2">
      <t>カサイ</t>
    </rPh>
    <rPh sb="2" eb="4">
      <t>ホケン</t>
    </rPh>
    <phoneticPr fontId="2"/>
  </si>
  <si>
    <t>地震保険</t>
    <rPh sb="0" eb="2">
      <t>ジシン</t>
    </rPh>
    <rPh sb="2" eb="4">
      <t>ホケン</t>
    </rPh>
    <phoneticPr fontId="2"/>
  </si>
  <si>
    <t>樹木保護管理の委託</t>
    <rPh sb="0" eb="2">
      <t>ジュモク</t>
    </rPh>
    <rPh sb="2" eb="4">
      <t>ホゴ</t>
    </rPh>
    <rPh sb="4" eb="6">
      <t>カンリ</t>
    </rPh>
    <rPh sb="7" eb="9">
      <t>イタク</t>
    </rPh>
    <phoneticPr fontId="2"/>
  </si>
  <si>
    <t>樹木</t>
    <rPh sb="0" eb="2">
      <t>ジュモク</t>
    </rPh>
    <phoneticPr fontId="2"/>
  </si>
  <si>
    <t>公園等管理</t>
    <rPh sb="0" eb="3">
      <t>コウエントウ</t>
    </rPh>
    <rPh sb="3" eb="5">
      <t>カンリ</t>
    </rPh>
    <phoneticPr fontId="2"/>
  </si>
  <si>
    <t>花壇</t>
    <rPh sb="0" eb="2">
      <t>カダン</t>
    </rPh>
    <phoneticPr fontId="2"/>
  </si>
  <si>
    <t>除草</t>
    <rPh sb="0" eb="2">
      <t>ジョソウ</t>
    </rPh>
    <phoneticPr fontId="2"/>
  </si>
  <si>
    <t>松くい虫被害木伐倒</t>
    <rPh sb="0" eb="1">
      <t>マツ</t>
    </rPh>
    <rPh sb="3" eb="4">
      <t>ムシ</t>
    </rPh>
    <rPh sb="4" eb="6">
      <t>ヒガイ</t>
    </rPh>
    <rPh sb="6" eb="7">
      <t>キ</t>
    </rPh>
    <rPh sb="7" eb="9">
      <t>バットウ</t>
    </rPh>
    <phoneticPr fontId="2"/>
  </si>
  <si>
    <t>松くい虫防除薬剤樹幹注入</t>
    <rPh sb="0" eb="1">
      <t>マツ</t>
    </rPh>
    <rPh sb="3" eb="4">
      <t>ムシ</t>
    </rPh>
    <rPh sb="4" eb="6">
      <t>ボウジョ</t>
    </rPh>
    <rPh sb="6" eb="8">
      <t>ヤクザイ</t>
    </rPh>
    <rPh sb="8" eb="10">
      <t>ジュカン</t>
    </rPh>
    <rPh sb="10" eb="12">
      <t>チュウニュウ</t>
    </rPh>
    <phoneticPr fontId="2"/>
  </si>
  <si>
    <t>労働者派遣業務</t>
    <rPh sb="0" eb="3">
      <t>ロウドウシャ</t>
    </rPh>
    <rPh sb="3" eb="5">
      <t>ハケン</t>
    </rPh>
    <rPh sb="5" eb="7">
      <t>ギョウム</t>
    </rPh>
    <phoneticPr fontId="2"/>
  </si>
  <si>
    <t>外国語通訳・翻訳</t>
    <rPh sb="0" eb="3">
      <t>ガイコクゴ</t>
    </rPh>
    <rPh sb="3" eb="5">
      <t>ツウヤク</t>
    </rPh>
    <rPh sb="6" eb="8">
      <t>ホンヤク</t>
    </rPh>
    <phoneticPr fontId="2"/>
  </si>
  <si>
    <t>議事録作成</t>
    <rPh sb="0" eb="3">
      <t>ギジロク</t>
    </rPh>
    <rPh sb="3" eb="5">
      <t>サクセイ</t>
    </rPh>
    <phoneticPr fontId="2"/>
  </si>
  <si>
    <t>反訳・速記</t>
    <rPh sb="0" eb="2">
      <t>ハンヤク</t>
    </rPh>
    <rPh sb="3" eb="5">
      <t>ソッキ</t>
    </rPh>
    <phoneticPr fontId="2"/>
  </si>
  <si>
    <t>封入封緘</t>
    <rPh sb="0" eb="2">
      <t>フウニュウ</t>
    </rPh>
    <rPh sb="2" eb="3">
      <t>フウ</t>
    </rPh>
    <rPh sb="3" eb="4">
      <t>カン</t>
    </rPh>
    <phoneticPr fontId="2"/>
  </si>
  <si>
    <t>外国語講師派遣</t>
    <rPh sb="0" eb="3">
      <t>ガイコクゴ</t>
    </rPh>
    <rPh sb="3" eb="5">
      <t>コウシ</t>
    </rPh>
    <rPh sb="5" eb="7">
      <t>ハケン</t>
    </rPh>
    <phoneticPr fontId="2"/>
  </si>
  <si>
    <t>その他の業務請負等委託</t>
    <rPh sb="2" eb="3">
      <t>タ</t>
    </rPh>
    <rPh sb="4" eb="6">
      <t>ギョウム</t>
    </rPh>
    <rPh sb="6" eb="8">
      <t>ウケオイ</t>
    </rPh>
    <rPh sb="8" eb="9">
      <t>トウ</t>
    </rPh>
    <rPh sb="9" eb="11">
      <t>イタク</t>
    </rPh>
    <phoneticPr fontId="2"/>
  </si>
  <si>
    <t>封入封緘</t>
    <rPh sb="0" eb="2">
      <t>フウニュウ</t>
    </rPh>
    <rPh sb="2" eb="4">
      <t>フウカン</t>
    </rPh>
    <phoneticPr fontId="2"/>
  </si>
  <si>
    <t>収納代行</t>
    <rPh sb="0" eb="2">
      <t>シュウノウ</t>
    </rPh>
    <rPh sb="2" eb="4">
      <t>ダイコウ</t>
    </rPh>
    <phoneticPr fontId="2"/>
  </si>
  <si>
    <t>遊泳監視・スポーツ指導</t>
    <phoneticPr fontId="2"/>
  </si>
  <si>
    <t>複写</t>
    <rPh sb="0" eb="2">
      <t>フクシャ</t>
    </rPh>
    <phoneticPr fontId="2"/>
  </si>
  <si>
    <t>青写真</t>
    <rPh sb="0" eb="1">
      <t>アオ</t>
    </rPh>
    <rPh sb="1" eb="3">
      <t>シャシン</t>
    </rPh>
    <phoneticPr fontId="2"/>
  </si>
  <si>
    <t>カラーコピー</t>
    <phoneticPr fontId="2"/>
  </si>
  <si>
    <t>第二原図</t>
    <rPh sb="0" eb="2">
      <t>ダイニ</t>
    </rPh>
    <rPh sb="2" eb="4">
      <t>ゲンズ</t>
    </rPh>
    <phoneticPr fontId="2"/>
  </si>
  <si>
    <t>マイクロフィルム</t>
    <phoneticPr fontId="2"/>
  </si>
  <si>
    <t>ｵﾌｾｯﾄ印刷</t>
    <rPh sb="5" eb="7">
      <t>インサツ</t>
    </rPh>
    <phoneticPr fontId="2"/>
  </si>
  <si>
    <t>頁物</t>
    <rPh sb="0" eb="1">
      <t>ページ</t>
    </rPh>
    <rPh sb="1" eb="2">
      <t>モノ</t>
    </rPh>
    <phoneticPr fontId="2"/>
  </si>
  <si>
    <t>ｶﾗｰ印刷（ﾎﾟｽﾀｰ､ﾊﾟﾝﾌﾚｯﾄ､ﾁﾗｼ等）</t>
    <rPh sb="3" eb="5">
      <t>インサツ</t>
    </rPh>
    <rPh sb="23" eb="24">
      <t>トウ</t>
    </rPh>
    <phoneticPr fontId="2"/>
  </si>
  <si>
    <t>広報誌</t>
    <rPh sb="0" eb="3">
      <t>コウホウシ</t>
    </rPh>
    <phoneticPr fontId="2"/>
  </si>
  <si>
    <t>CD-ROMプレス</t>
    <phoneticPr fontId="2"/>
  </si>
  <si>
    <t>電子出版</t>
    <rPh sb="0" eb="2">
      <t>デンシ</t>
    </rPh>
    <rPh sb="2" eb="4">
      <t>シュッパン</t>
    </rPh>
    <phoneticPr fontId="2"/>
  </si>
  <si>
    <t>手帳</t>
    <rPh sb="0" eb="2">
      <t>テチョウ</t>
    </rPh>
    <phoneticPr fontId="2"/>
  </si>
  <si>
    <t>地図・白図</t>
    <rPh sb="0" eb="2">
      <t>チズ</t>
    </rPh>
    <rPh sb="3" eb="4">
      <t>ハク</t>
    </rPh>
    <rPh sb="4" eb="5">
      <t>ズ</t>
    </rPh>
    <phoneticPr fontId="2"/>
  </si>
  <si>
    <t>軽印刷</t>
    <rPh sb="0" eb="1">
      <t>ケイ</t>
    </rPh>
    <rPh sb="1" eb="3">
      <t>インサツ</t>
    </rPh>
    <phoneticPr fontId="2"/>
  </si>
  <si>
    <t>少量の単色頁物</t>
    <rPh sb="0" eb="2">
      <t>ショウリョウ</t>
    </rPh>
    <rPh sb="3" eb="5">
      <t>タンショク</t>
    </rPh>
    <rPh sb="5" eb="6">
      <t>ページ</t>
    </rPh>
    <rPh sb="6" eb="7">
      <t>ブツ</t>
    </rPh>
    <phoneticPr fontId="2"/>
  </si>
  <si>
    <t>単色チラシ</t>
    <rPh sb="0" eb="2">
      <t>タンショク</t>
    </rPh>
    <phoneticPr fontId="2"/>
  </si>
  <si>
    <t>端物印刷</t>
    <rPh sb="0" eb="1">
      <t>タン</t>
    </rPh>
    <rPh sb="1" eb="2">
      <t>モノ</t>
    </rPh>
    <rPh sb="2" eb="4">
      <t>インサツ</t>
    </rPh>
    <phoneticPr fontId="2"/>
  </si>
  <si>
    <t>伝票類・帳票類</t>
    <rPh sb="0" eb="2">
      <t>デンピョウ</t>
    </rPh>
    <rPh sb="2" eb="3">
      <t>ルイ</t>
    </rPh>
    <rPh sb="4" eb="6">
      <t>チョウヒョウ</t>
    </rPh>
    <rPh sb="6" eb="7">
      <t>ルイ</t>
    </rPh>
    <phoneticPr fontId="2"/>
  </si>
  <si>
    <t>ﾌｫｰﾑ印刷</t>
    <rPh sb="4" eb="6">
      <t>インサツ</t>
    </rPh>
    <phoneticPr fontId="2"/>
  </si>
  <si>
    <t>連続帳票</t>
    <rPh sb="0" eb="2">
      <t>レンゾク</t>
    </rPh>
    <rPh sb="2" eb="4">
      <t>チョウヒョウ</t>
    </rPh>
    <phoneticPr fontId="2"/>
  </si>
  <si>
    <t>カットシート</t>
    <phoneticPr fontId="2"/>
  </si>
  <si>
    <t>OCR帳票</t>
    <rPh sb="3" eb="5">
      <t>チョウヒョウ</t>
    </rPh>
    <phoneticPr fontId="2"/>
  </si>
  <si>
    <t>OMR帳票</t>
    <rPh sb="3" eb="5">
      <t>チョウヒョウ</t>
    </rPh>
    <phoneticPr fontId="2"/>
  </si>
  <si>
    <t>通知書</t>
    <rPh sb="0" eb="3">
      <t>ツウチショ</t>
    </rPh>
    <phoneticPr fontId="2"/>
  </si>
  <si>
    <t>圧着はがき</t>
    <rPh sb="0" eb="2">
      <t>アッチャク</t>
    </rPh>
    <phoneticPr fontId="2"/>
  </si>
  <si>
    <t>三つ折りシークレットはがき</t>
    <rPh sb="0" eb="1">
      <t>ミ</t>
    </rPh>
    <rPh sb="2" eb="3">
      <t>オ</t>
    </rPh>
    <phoneticPr fontId="2"/>
  </si>
  <si>
    <t>特殊印刷</t>
    <rPh sb="0" eb="2">
      <t>トクシュ</t>
    </rPh>
    <rPh sb="2" eb="4">
      <t>インサツ</t>
    </rPh>
    <phoneticPr fontId="2"/>
  </si>
  <si>
    <t>シール・ラベル</t>
    <phoneticPr fontId="2"/>
  </si>
  <si>
    <t>テレカ</t>
    <phoneticPr fontId="2"/>
  </si>
  <si>
    <t>スクリーン</t>
    <phoneticPr fontId="2"/>
  </si>
  <si>
    <t>ノーカーボン</t>
    <phoneticPr fontId="2"/>
  </si>
  <si>
    <t>ナンバリング</t>
    <phoneticPr fontId="2"/>
  </si>
  <si>
    <t>偽造防止用紙</t>
    <rPh sb="0" eb="2">
      <t>ギゾウ</t>
    </rPh>
    <rPh sb="2" eb="4">
      <t>ボウシ</t>
    </rPh>
    <rPh sb="4" eb="6">
      <t>ヨウシ</t>
    </rPh>
    <phoneticPr fontId="2"/>
  </si>
  <si>
    <t>書籍</t>
    <rPh sb="0" eb="2">
      <t>ショセキ</t>
    </rPh>
    <phoneticPr fontId="2"/>
  </si>
  <si>
    <t>一般書籍</t>
    <rPh sb="0" eb="2">
      <t>イッパン</t>
    </rPh>
    <rPh sb="2" eb="4">
      <t>ショセキ</t>
    </rPh>
    <phoneticPr fontId="2"/>
  </si>
  <si>
    <t>地図</t>
    <rPh sb="0" eb="2">
      <t>チズ</t>
    </rPh>
    <phoneticPr fontId="2"/>
  </si>
  <si>
    <t>洋書</t>
    <rPh sb="0" eb="2">
      <t>ヨウショ</t>
    </rPh>
    <phoneticPr fontId="2"/>
  </si>
  <si>
    <t>機械工具</t>
    <rPh sb="0" eb="2">
      <t>キカイ</t>
    </rPh>
    <rPh sb="2" eb="4">
      <t>コウグ</t>
    </rPh>
    <phoneticPr fontId="2"/>
  </si>
  <si>
    <t>旋盤・ボール盤・プレス機械</t>
    <rPh sb="0" eb="2">
      <t>センバン</t>
    </rPh>
    <rPh sb="6" eb="7">
      <t>バン</t>
    </rPh>
    <rPh sb="11" eb="13">
      <t>キカイ</t>
    </rPh>
    <phoneticPr fontId="2"/>
  </si>
  <si>
    <t>ポンプ</t>
    <phoneticPr fontId="2"/>
  </si>
  <si>
    <t>切断機</t>
    <rPh sb="0" eb="3">
      <t>セツダンキ</t>
    </rPh>
    <phoneticPr fontId="2"/>
  </si>
  <si>
    <t>溶解機・溶断機</t>
    <rPh sb="0" eb="2">
      <t>ヨウカイ</t>
    </rPh>
    <rPh sb="2" eb="3">
      <t>キ</t>
    </rPh>
    <rPh sb="4" eb="6">
      <t>ヨウダン</t>
    </rPh>
    <rPh sb="6" eb="7">
      <t>キ</t>
    </rPh>
    <phoneticPr fontId="2"/>
  </si>
  <si>
    <t>電動工具</t>
    <rPh sb="0" eb="2">
      <t>デンドウ</t>
    </rPh>
    <rPh sb="2" eb="4">
      <t>コウグ</t>
    </rPh>
    <phoneticPr fontId="2"/>
  </si>
  <si>
    <t>木工機械</t>
    <rPh sb="0" eb="2">
      <t>モッコウ</t>
    </rPh>
    <rPh sb="2" eb="4">
      <t>キカイ</t>
    </rPh>
    <phoneticPr fontId="2"/>
  </si>
  <si>
    <t>雑工具</t>
    <rPh sb="0" eb="1">
      <t>ザツ</t>
    </rPh>
    <rPh sb="1" eb="3">
      <t>コウグ</t>
    </rPh>
    <phoneticPr fontId="2"/>
  </si>
  <si>
    <t>ミシン</t>
    <phoneticPr fontId="2"/>
  </si>
  <si>
    <t>小型発電機</t>
    <rPh sb="0" eb="2">
      <t>コガタ</t>
    </rPh>
    <rPh sb="2" eb="5">
      <t>ハツデンキ</t>
    </rPh>
    <phoneticPr fontId="2"/>
  </si>
  <si>
    <t>土木建設機械（除車両）</t>
    <rPh sb="0" eb="2">
      <t>ドボク</t>
    </rPh>
    <rPh sb="2" eb="4">
      <t>ケンセツ</t>
    </rPh>
    <rPh sb="4" eb="6">
      <t>キカイ</t>
    </rPh>
    <rPh sb="7" eb="8">
      <t>ジョ</t>
    </rPh>
    <rPh sb="8" eb="10">
      <t>シャリョウ</t>
    </rPh>
    <phoneticPr fontId="2"/>
  </si>
  <si>
    <t>削岩機</t>
    <rPh sb="0" eb="3">
      <t>サクガンキ</t>
    </rPh>
    <phoneticPr fontId="2"/>
  </si>
  <si>
    <t>杭打機</t>
    <rPh sb="0" eb="1">
      <t>クイ</t>
    </rPh>
    <rPh sb="1" eb="2">
      <t>ダ</t>
    </rPh>
    <rPh sb="2" eb="3">
      <t>キ</t>
    </rPh>
    <phoneticPr fontId="2"/>
  </si>
  <si>
    <t>クレーン</t>
    <phoneticPr fontId="2"/>
  </si>
  <si>
    <t>楽器</t>
    <rPh sb="0" eb="2">
      <t>ガッキ</t>
    </rPh>
    <phoneticPr fontId="2"/>
  </si>
  <si>
    <t>洋楽器</t>
    <rPh sb="0" eb="3">
      <t>ヨウガッキ</t>
    </rPh>
    <phoneticPr fontId="2"/>
  </si>
  <si>
    <t>和楽器</t>
    <rPh sb="0" eb="3">
      <t>ワガッキ</t>
    </rPh>
    <phoneticPr fontId="2"/>
  </si>
  <si>
    <t>電気楽器</t>
    <rPh sb="0" eb="2">
      <t>デンキ</t>
    </rPh>
    <rPh sb="2" eb="4">
      <t>ガッキ</t>
    </rPh>
    <phoneticPr fontId="2"/>
  </si>
  <si>
    <t>CD、レコード</t>
    <phoneticPr fontId="2"/>
  </si>
  <si>
    <t>楽譜</t>
    <rPh sb="0" eb="2">
      <t>ガクフ</t>
    </rPh>
    <phoneticPr fontId="2"/>
  </si>
  <si>
    <t>視聴覚機器</t>
    <rPh sb="0" eb="3">
      <t>シチョウカク</t>
    </rPh>
    <rPh sb="3" eb="5">
      <t>キキ</t>
    </rPh>
    <phoneticPr fontId="2"/>
  </si>
  <si>
    <t>映写機</t>
    <rPh sb="0" eb="3">
      <t>エイシャキ</t>
    </rPh>
    <phoneticPr fontId="2"/>
  </si>
  <si>
    <t>ビデオプロジェクター</t>
    <phoneticPr fontId="2"/>
  </si>
  <si>
    <t>LL機器材</t>
    <rPh sb="2" eb="4">
      <t>キキ</t>
    </rPh>
    <rPh sb="4" eb="5">
      <t>ザイ</t>
    </rPh>
    <phoneticPr fontId="2"/>
  </si>
  <si>
    <t>映画フィルム</t>
    <rPh sb="0" eb="2">
      <t>エイガ</t>
    </rPh>
    <phoneticPr fontId="2"/>
  </si>
  <si>
    <t>ﾋﾞﾃﾞｵ・CD-ROM・DVDｿﾌﾄ</t>
    <phoneticPr fontId="2"/>
  </si>
  <si>
    <t>音響映像機器</t>
    <rPh sb="0" eb="2">
      <t>オンキョウ</t>
    </rPh>
    <rPh sb="2" eb="4">
      <t>エイゾウ</t>
    </rPh>
    <rPh sb="4" eb="6">
      <t>キキ</t>
    </rPh>
    <phoneticPr fontId="2"/>
  </si>
  <si>
    <t>写真機器材</t>
    <rPh sb="0" eb="3">
      <t>シャシンキ</t>
    </rPh>
    <rPh sb="3" eb="5">
      <t>キザイ</t>
    </rPh>
    <phoneticPr fontId="2"/>
  </si>
  <si>
    <t>カメラ（デジタルカメラを含む）・フィルム</t>
    <rPh sb="12" eb="13">
      <t>フク</t>
    </rPh>
    <phoneticPr fontId="2"/>
  </si>
  <si>
    <t>印画紙・現像液</t>
    <rPh sb="0" eb="3">
      <t>インガシ</t>
    </rPh>
    <rPh sb="4" eb="7">
      <t>ゲンゾウエキ</t>
    </rPh>
    <phoneticPr fontId="2"/>
  </si>
  <si>
    <t>DPE</t>
    <phoneticPr fontId="2"/>
  </si>
  <si>
    <t>情報処理用機器材</t>
    <rPh sb="0" eb="2">
      <t>ジョウホウ</t>
    </rPh>
    <rPh sb="2" eb="5">
      <t>ショリヨウ</t>
    </rPh>
    <rPh sb="5" eb="7">
      <t>キキ</t>
    </rPh>
    <rPh sb="7" eb="8">
      <t>ザイ</t>
    </rPh>
    <phoneticPr fontId="2"/>
  </si>
  <si>
    <t>大型汎用コンピュータ（スーパーコンピュータ等）</t>
    <rPh sb="0" eb="2">
      <t>オオガタ</t>
    </rPh>
    <rPh sb="2" eb="4">
      <t>ハンヨウ</t>
    </rPh>
    <rPh sb="21" eb="22">
      <t>トウ</t>
    </rPh>
    <phoneticPr fontId="2"/>
  </si>
  <si>
    <t>オフィスコンピュータ</t>
    <phoneticPr fontId="2"/>
  </si>
  <si>
    <t>パーソナルコンピュータ</t>
    <phoneticPr fontId="2"/>
  </si>
  <si>
    <t>CAD・CAM</t>
    <phoneticPr fontId="2"/>
  </si>
  <si>
    <t>サーバー</t>
    <phoneticPr fontId="2"/>
  </si>
  <si>
    <t>磁気テープ・カセット</t>
    <rPh sb="0" eb="2">
      <t>ジキ</t>
    </rPh>
    <phoneticPr fontId="2"/>
  </si>
  <si>
    <t>コンピュータ周辺機器</t>
    <rPh sb="6" eb="8">
      <t>シュウヘン</t>
    </rPh>
    <rPh sb="8" eb="10">
      <t>キキ</t>
    </rPh>
    <phoneticPr fontId="2"/>
  </si>
  <si>
    <t>パッケージソフトウエア</t>
    <phoneticPr fontId="2"/>
  </si>
  <si>
    <t>サプライ用品</t>
    <rPh sb="4" eb="6">
      <t>ヨウヒン</t>
    </rPh>
    <phoneticPr fontId="2"/>
  </si>
  <si>
    <t>事務機器</t>
    <rPh sb="0" eb="2">
      <t>ジム</t>
    </rPh>
    <rPh sb="2" eb="4">
      <t>キキ</t>
    </rPh>
    <phoneticPr fontId="2"/>
  </si>
  <si>
    <t>製版機</t>
    <rPh sb="0" eb="2">
      <t>セイハン</t>
    </rPh>
    <rPh sb="2" eb="3">
      <t>キ</t>
    </rPh>
    <phoneticPr fontId="2"/>
  </si>
  <si>
    <t>シュレッダー</t>
    <phoneticPr fontId="2"/>
  </si>
  <si>
    <t>複写機</t>
    <rPh sb="0" eb="3">
      <t>フクシャキ</t>
    </rPh>
    <phoneticPr fontId="2"/>
  </si>
  <si>
    <t>軽印刷機</t>
    <rPh sb="0" eb="1">
      <t>ケイ</t>
    </rPh>
    <rPh sb="1" eb="3">
      <t>インサツ</t>
    </rPh>
    <rPh sb="3" eb="4">
      <t>キ</t>
    </rPh>
    <phoneticPr fontId="2"/>
  </si>
  <si>
    <t>帳合機</t>
    <rPh sb="0" eb="1">
      <t>チョウ</t>
    </rPh>
    <rPh sb="1" eb="2">
      <t>ア</t>
    </rPh>
    <rPh sb="2" eb="3">
      <t>キ</t>
    </rPh>
    <phoneticPr fontId="2"/>
  </si>
  <si>
    <t>マイクロリーダー</t>
    <phoneticPr fontId="2"/>
  </si>
  <si>
    <t>卓上製本機</t>
    <rPh sb="0" eb="2">
      <t>タクジョウ</t>
    </rPh>
    <rPh sb="2" eb="4">
      <t>セイホン</t>
    </rPh>
    <rPh sb="4" eb="5">
      <t>キ</t>
    </rPh>
    <phoneticPr fontId="2"/>
  </si>
  <si>
    <t>裁断機</t>
    <rPh sb="0" eb="3">
      <t>サイダンキ</t>
    </rPh>
    <phoneticPr fontId="2"/>
  </si>
  <si>
    <t>什器</t>
    <rPh sb="0" eb="2">
      <t>ジュウキ</t>
    </rPh>
    <phoneticPr fontId="2"/>
  </si>
  <si>
    <t>机・椅子（事務用）</t>
    <rPh sb="0" eb="1">
      <t>ツクエ</t>
    </rPh>
    <rPh sb="2" eb="4">
      <t>イス</t>
    </rPh>
    <rPh sb="5" eb="8">
      <t>ジムヨウ</t>
    </rPh>
    <phoneticPr fontId="2"/>
  </si>
  <si>
    <t>机・椅子（会議用）</t>
    <rPh sb="0" eb="1">
      <t>ツクエ</t>
    </rPh>
    <rPh sb="2" eb="4">
      <t>イス</t>
    </rPh>
    <rPh sb="5" eb="8">
      <t>カイギヨウ</t>
    </rPh>
    <phoneticPr fontId="2"/>
  </si>
  <si>
    <t>テーブル</t>
    <phoneticPr fontId="2"/>
  </si>
  <si>
    <t>ロッカー</t>
    <phoneticPr fontId="2"/>
  </si>
  <si>
    <t>棚</t>
    <rPh sb="0" eb="1">
      <t>タナ</t>
    </rPh>
    <phoneticPr fontId="2"/>
  </si>
  <si>
    <t>応接セット</t>
    <rPh sb="0" eb="2">
      <t>オウセツ</t>
    </rPh>
    <phoneticPr fontId="2"/>
  </si>
  <si>
    <t>収納家具</t>
    <rPh sb="0" eb="2">
      <t>シュウノウ</t>
    </rPh>
    <rPh sb="2" eb="4">
      <t>カグ</t>
    </rPh>
    <phoneticPr fontId="2"/>
  </si>
  <si>
    <t>特注品（木製）</t>
    <rPh sb="0" eb="2">
      <t>トクチュウ</t>
    </rPh>
    <rPh sb="2" eb="3">
      <t>ヒン</t>
    </rPh>
    <rPh sb="4" eb="6">
      <t>モクセイ</t>
    </rPh>
    <phoneticPr fontId="2"/>
  </si>
  <si>
    <t>特注品（金属製ほか）</t>
    <rPh sb="0" eb="2">
      <t>トクチュウ</t>
    </rPh>
    <rPh sb="2" eb="3">
      <t>ヒン</t>
    </rPh>
    <rPh sb="4" eb="7">
      <t>キンゾクセイ</t>
    </rPh>
    <phoneticPr fontId="2"/>
  </si>
  <si>
    <t>文房具・事務用品</t>
    <rPh sb="0" eb="3">
      <t>ブンボウグ</t>
    </rPh>
    <rPh sb="4" eb="6">
      <t>ジム</t>
    </rPh>
    <rPh sb="6" eb="8">
      <t>ヨウヒン</t>
    </rPh>
    <phoneticPr fontId="2"/>
  </si>
  <si>
    <t>文房具</t>
    <rPh sb="0" eb="3">
      <t>ブンボウグ</t>
    </rPh>
    <phoneticPr fontId="2"/>
  </si>
  <si>
    <t>一般封筒</t>
    <rPh sb="0" eb="2">
      <t>イッパン</t>
    </rPh>
    <rPh sb="2" eb="4">
      <t>フウトウ</t>
    </rPh>
    <phoneticPr fontId="2"/>
  </si>
  <si>
    <t>プラ窓封筒</t>
    <rPh sb="2" eb="3">
      <t>マド</t>
    </rPh>
    <rPh sb="3" eb="5">
      <t>フウトウ</t>
    </rPh>
    <phoneticPr fontId="2"/>
  </si>
  <si>
    <t>セル窓封筒</t>
    <rPh sb="2" eb="3">
      <t>マド</t>
    </rPh>
    <rPh sb="3" eb="5">
      <t>フウトウ</t>
    </rPh>
    <phoneticPr fontId="2"/>
  </si>
  <si>
    <t>紙</t>
    <rPh sb="0" eb="1">
      <t>カミ</t>
    </rPh>
    <phoneticPr fontId="2"/>
  </si>
  <si>
    <t>再生紙（複写機用を除く）</t>
    <rPh sb="0" eb="3">
      <t>サイセイシ</t>
    </rPh>
    <rPh sb="4" eb="8">
      <t>フクシャキヨウ</t>
    </rPh>
    <rPh sb="9" eb="10">
      <t>ノゾ</t>
    </rPh>
    <phoneticPr fontId="2"/>
  </si>
  <si>
    <t>複写機用再生紙</t>
    <rPh sb="0" eb="4">
      <t>フクシャキヨウ</t>
    </rPh>
    <rPh sb="4" eb="7">
      <t>サイセイシ</t>
    </rPh>
    <phoneticPr fontId="2"/>
  </si>
  <si>
    <t>上質紙</t>
    <rPh sb="0" eb="3">
      <t>ジョウシツシ</t>
    </rPh>
    <phoneticPr fontId="2"/>
  </si>
  <si>
    <t>ダンボール</t>
    <phoneticPr fontId="2"/>
  </si>
  <si>
    <t>PPC用紙</t>
    <rPh sb="3" eb="5">
      <t>ヨウシ</t>
    </rPh>
    <phoneticPr fontId="2"/>
  </si>
  <si>
    <t>フォーム紙</t>
    <rPh sb="4" eb="5">
      <t>カミ</t>
    </rPh>
    <phoneticPr fontId="2"/>
  </si>
  <si>
    <t>印章</t>
    <rPh sb="0" eb="2">
      <t>インショウ</t>
    </rPh>
    <phoneticPr fontId="2"/>
  </si>
  <si>
    <t>公印（木印等）</t>
    <rPh sb="0" eb="2">
      <t>コウイン</t>
    </rPh>
    <rPh sb="3" eb="4">
      <t>モク</t>
    </rPh>
    <rPh sb="4" eb="5">
      <t>イン</t>
    </rPh>
    <rPh sb="5" eb="6">
      <t>トウ</t>
    </rPh>
    <phoneticPr fontId="2"/>
  </si>
  <si>
    <t>ゴム印</t>
    <rPh sb="2" eb="3">
      <t>イン</t>
    </rPh>
    <phoneticPr fontId="2"/>
  </si>
  <si>
    <t>回転印</t>
    <rPh sb="0" eb="2">
      <t>カイテン</t>
    </rPh>
    <rPh sb="2" eb="3">
      <t>イン</t>
    </rPh>
    <phoneticPr fontId="2"/>
  </si>
  <si>
    <t>スタンプ</t>
    <phoneticPr fontId="2"/>
  </si>
  <si>
    <t>自動車</t>
    <rPh sb="0" eb="3">
      <t>ジドウシャ</t>
    </rPh>
    <phoneticPr fontId="2"/>
  </si>
  <si>
    <t>乗用車</t>
    <rPh sb="0" eb="3">
      <t>ジョウヨウシャ</t>
    </rPh>
    <phoneticPr fontId="2"/>
  </si>
  <si>
    <t>トラック、バス</t>
    <phoneticPr fontId="2"/>
  </si>
  <si>
    <t>特殊車両（フォークリフト、ブルトーザー、トラクターを含む）</t>
    <rPh sb="0" eb="2">
      <t>トクシュ</t>
    </rPh>
    <rPh sb="2" eb="4">
      <t>シャリョウ</t>
    </rPh>
    <rPh sb="26" eb="27">
      <t>フク</t>
    </rPh>
    <phoneticPr fontId="2"/>
  </si>
  <si>
    <t>消防自動車</t>
    <rPh sb="0" eb="2">
      <t>ショウボウ</t>
    </rPh>
    <rPh sb="2" eb="5">
      <t>ジドウシャ</t>
    </rPh>
    <phoneticPr fontId="2"/>
  </si>
  <si>
    <t>救急車</t>
    <rPh sb="0" eb="3">
      <t>キュウキュウシャ</t>
    </rPh>
    <phoneticPr fontId="2"/>
  </si>
  <si>
    <t>起震車</t>
    <rPh sb="0" eb="1">
      <t>キ</t>
    </rPh>
    <rPh sb="1" eb="2">
      <t>シン</t>
    </rPh>
    <rPh sb="2" eb="3">
      <t>シャ</t>
    </rPh>
    <phoneticPr fontId="2"/>
  </si>
  <si>
    <t>路面清掃車</t>
    <rPh sb="0" eb="2">
      <t>ロメン</t>
    </rPh>
    <rPh sb="2" eb="5">
      <t>セイソウシャ</t>
    </rPh>
    <phoneticPr fontId="2"/>
  </si>
  <si>
    <t>塵芥車</t>
    <rPh sb="0" eb="1">
      <t>チリ</t>
    </rPh>
    <rPh sb="1" eb="2">
      <t>カイ</t>
    </rPh>
    <rPh sb="2" eb="3">
      <t>シャ</t>
    </rPh>
    <phoneticPr fontId="2"/>
  </si>
  <si>
    <t>バキューム車</t>
    <rPh sb="5" eb="6">
      <t>シャ</t>
    </rPh>
    <phoneticPr fontId="2"/>
  </si>
  <si>
    <t>自転車その他の書類</t>
    <rPh sb="0" eb="3">
      <t>ジテンシャ</t>
    </rPh>
    <rPh sb="5" eb="6">
      <t>タ</t>
    </rPh>
    <rPh sb="7" eb="9">
      <t>ショルイ</t>
    </rPh>
    <phoneticPr fontId="2"/>
  </si>
  <si>
    <t>オートバイ</t>
    <phoneticPr fontId="2"/>
  </si>
  <si>
    <t>自転車</t>
    <rPh sb="0" eb="3">
      <t>ジテンシャ</t>
    </rPh>
    <phoneticPr fontId="2"/>
  </si>
  <si>
    <t>原動機付自転車</t>
    <rPh sb="0" eb="2">
      <t>ゲンドウ</t>
    </rPh>
    <rPh sb="2" eb="3">
      <t>キ</t>
    </rPh>
    <rPh sb="3" eb="4">
      <t>ツキ</t>
    </rPh>
    <rPh sb="4" eb="7">
      <t>ジテンシャ</t>
    </rPh>
    <phoneticPr fontId="2"/>
  </si>
  <si>
    <t>自動車用品</t>
    <rPh sb="0" eb="3">
      <t>ジドウシャ</t>
    </rPh>
    <rPh sb="3" eb="5">
      <t>ヨウヒン</t>
    </rPh>
    <phoneticPr fontId="2"/>
  </si>
  <si>
    <t>タイヤ・チューブ</t>
    <phoneticPr fontId="2"/>
  </si>
  <si>
    <t>カー用品</t>
    <rPh sb="2" eb="4">
      <t>ヨウヒン</t>
    </rPh>
    <phoneticPr fontId="2"/>
  </si>
  <si>
    <t>工具</t>
    <rPh sb="0" eb="2">
      <t>コウグ</t>
    </rPh>
    <phoneticPr fontId="2"/>
  </si>
  <si>
    <t>バッテリー</t>
    <phoneticPr fontId="2"/>
  </si>
  <si>
    <t>部品</t>
    <rPh sb="0" eb="2">
      <t>ブヒン</t>
    </rPh>
    <phoneticPr fontId="2"/>
  </si>
  <si>
    <t>チェーン</t>
    <phoneticPr fontId="2"/>
  </si>
  <si>
    <t>DPF</t>
    <phoneticPr fontId="2"/>
  </si>
  <si>
    <t>医療機器</t>
    <rPh sb="0" eb="2">
      <t>イリョウ</t>
    </rPh>
    <rPh sb="2" eb="4">
      <t>キキ</t>
    </rPh>
    <phoneticPr fontId="2"/>
  </si>
  <si>
    <t>生体検査機器（心電計等）</t>
    <rPh sb="0" eb="2">
      <t>セイタイ</t>
    </rPh>
    <rPh sb="2" eb="4">
      <t>ケンサ</t>
    </rPh>
    <rPh sb="4" eb="6">
      <t>キキ</t>
    </rPh>
    <rPh sb="7" eb="10">
      <t>シンデンケイ</t>
    </rPh>
    <rPh sb="10" eb="11">
      <t>トウ</t>
    </rPh>
    <phoneticPr fontId="2"/>
  </si>
  <si>
    <t>検体検査機器（遠心分離器等）</t>
    <rPh sb="0" eb="2">
      <t>ケンタイ</t>
    </rPh>
    <rPh sb="2" eb="4">
      <t>ケンサ</t>
    </rPh>
    <rPh sb="4" eb="6">
      <t>キキ</t>
    </rPh>
    <rPh sb="7" eb="9">
      <t>エンシン</t>
    </rPh>
    <rPh sb="9" eb="11">
      <t>ブンリ</t>
    </rPh>
    <rPh sb="11" eb="12">
      <t>ウツワ</t>
    </rPh>
    <rPh sb="12" eb="13">
      <t>トウ</t>
    </rPh>
    <phoneticPr fontId="2"/>
  </si>
  <si>
    <t>治療用機器（ﾚｰｻﾞｰ・赤外線治療機器等）</t>
    <rPh sb="0" eb="3">
      <t>チリョウヨウ</t>
    </rPh>
    <rPh sb="3" eb="5">
      <t>キキ</t>
    </rPh>
    <rPh sb="12" eb="15">
      <t>セキガイセン</t>
    </rPh>
    <rPh sb="15" eb="17">
      <t>チリョウ</t>
    </rPh>
    <rPh sb="17" eb="19">
      <t>キキ</t>
    </rPh>
    <rPh sb="19" eb="20">
      <t>トウ</t>
    </rPh>
    <phoneticPr fontId="2"/>
  </si>
  <si>
    <t>放射線関連機器（X線撮影機、磁気共鳴診断装置）</t>
    <rPh sb="0" eb="3">
      <t>ホウシャセン</t>
    </rPh>
    <rPh sb="3" eb="5">
      <t>カンレン</t>
    </rPh>
    <rPh sb="5" eb="7">
      <t>キキ</t>
    </rPh>
    <rPh sb="9" eb="10">
      <t>セン</t>
    </rPh>
    <rPh sb="10" eb="13">
      <t>サツエイキ</t>
    </rPh>
    <rPh sb="14" eb="16">
      <t>ジキ</t>
    </rPh>
    <rPh sb="16" eb="18">
      <t>キョウメイ</t>
    </rPh>
    <rPh sb="18" eb="20">
      <t>シンダン</t>
    </rPh>
    <rPh sb="20" eb="22">
      <t>ソウチ</t>
    </rPh>
    <phoneticPr fontId="2"/>
  </si>
  <si>
    <t>手術関連機器</t>
    <rPh sb="0" eb="2">
      <t>シュジュツ</t>
    </rPh>
    <rPh sb="2" eb="4">
      <t>カンレン</t>
    </rPh>
    <rPh sb="4" eb="6">
      <t>キキ</t>
    </rPh>
    <phoneticPr fontId="2"/>
  </si>
  <si>
    <t>看護器具</t>
    <rPh sb="0" eb="2">
      <t>カンゴ</t>
    </rPh>
    <rPh sb="2" eb="4">
      <t>キグ</t>
    </rPh>
    <phoneticPr fontId="2"/>
  </si>
  <si>
    <t>歯科用機器</t>
    <rPh sb="0" eb="2">
      <t>シカ</t>
    </rPh>
    <rPh sb="2" eb="3">
      <t>ヨウ</t>
    </rPh>
    <rPh sb="3" eb="5">
      <t>キキ</t>
    </rPh>
    <phoneticPr fontId="2"/>
  </si>
  <si>
    <t>眼科用機器</t>
    <rPh sb="0" eb="2">
      <t>ガンカ</t>
    </rPh>
    <rPh sb="2" eb="3">
      <t>ヨウ</t>
    </rPh>
    <rPh sb="3" eb="5">
      <t>キキ</t>
    </rPh>
    <phoneticPr fontId="2"/>
  </si>
  <si>
    <t>計測機器類（医療用を除く）</t>
    <rPh sb="0" eb="2">
      <t>ケイソク</t>
    </rPh>
    <rPh sb="2" eb="5">
      <t>キキルイ</t>
    </rPh>
    <rPh sb="6" eb="9">
      <t>イリョウヨウ</t>
    </rPh>
    <rPh sb="10" eb="11">
      <t>ノゾ</t>
    </rPh>
    <phoneticPr fontId="2"/>
  </si>
  <si>
    <t>測量用機器</t>
    <rPh sb="0" eb="3">
      <t>ソクリョウヨウ</t>
    </rPh>
    <rPh sb="3" eb="5">
      <t>キキ</t>
    </rPh>
    <phoneticPr fontId="2"/>
  </si>
  <si>
    <t>環境測定機器</t>
    <rPh sb="0" eb="2">
      <t>カンキョウ</t>
    </rPh>
    <rPh sb="2" eb="4">
      <t>ソクテイ</t>
    </rPh>
    <rPh sb="4" eb="6">
      <t>キキ</t>
    </rPh>
    <phoneticPr fontId="2"/>
  </si>
  <si>
    <t>放射線測定機器</t>
    <rPh sb="0" eb="3">
      <t>ホウシャセン</t>
    </rPh>
    <rPh sb="3" eb="5">
      <t>ソクテイ</t>
    </rPh>
    <rPh sb="5" eb="7">
      <t>キキ</t>
    </rPh>
    <phoneticPr fontId="2"/>
  </si>
  <si>
    <t>実験用測定機器</t>
    <rPh sb="0" eb="3">
      <t>ジッケンヨウ</t>
    </rPh>
    <rPh sb="3" eb="5">
      <t>ソクテイ</t>
    </rPh>
    <rPh sb="5" eb="7">
      <t>キキ</t>
    </rPh>
    <phoneticPr fontId="2"/>
  </si>
  <si>
    <t>理化学機器類</t>
    <rPh sb="0" eb="3">
      <t>リカガク</t>
    </rPh>
    <rPh sb="3" eb="6">
      <t>キキルイ</t>
    </rPh>
    <phoneticPr fontId="2"/>
  </si>
  <si>
    <t>光分析機器</t>
    <rPh sb="0" eb="1">
      <t>コウ</t>
    </rPh>
    <rPh sb="1" eb="3">
      <t>ブンセキ</t>
    </rPh>
    <rPh sb="3" eb="5">
      <t>キキ</t>
    </rPh>
    <phoneticPr fontId="2"/>
  </si>
  <si>
    <t>気体分析機器</t>
    <rPh sb="0" eb="2">
      <t>キタイ</t>
    </rPh>
    <rPh sb="2" eb="4">
      <t>ブンセキ</t>
    </rPh>
    <rPh sb="4" eb="6">
      <t>キキ</t>
    </rPh>
    <phoneticPr fontId="2"/>
  </si>
  <si>
    <t>液体分析機器</t>
    <rPh sb="0" eb="2">
      <t>エキタイ</t>
    </rPh>
    <rPh sb="2" eb="4">
      <t>ブンセキ</t>
    </rPh>
    <rPh sb="4" eb="6">
      <t>キキ</t>
    </rPh>
    <phoneticPr fontId="2"/>
  </si>
  <si>
    <t>実験用機器</t>
    <rPh sb="0" eb="3">
      <t>ジッケンヨウ</t>
    </rPh>
    <rPh sb="3" eb="5">
      <t>キキ</t>
    </rPh>
    <phoneticPr fontId="2"/>
  </si>
  <si>
    <t>実験用什器</t>
    <rPh sb="0" eb="3">
      <t>ジッケンヨウ</t>
    </rPh>
    <rPh sb="3" eb="5">
      <t>ジュウキ</t>
    </rPh>
    <phoneticPr fontId="2"/>
  </si>
  <si>
    <t>光学機器（顕微鏡、投影機等）</t>
    <rPh sb="0" eb="2">
      <t>コウガク</t>
    </rPh>
    <rPh sb="2" eb="4">
      <t>キキ</t>
    </rPh>
    <rPh sb="5" eb="8">
      <t>ケンビキョウ</t>
    </rPh>
    <rPh sb="9" eb="12">
      <t>トウエイキ</t>
    </rPh>
    <rPh sb="12" eb="13">
      <t>トウ</t>
    </rPh>
    <phoneticPr fontId="2"/>
  </si>
  <si>
    <t>試験検査機器</t>
    <rPh sb="0" eb="2">
      <t>シケン</t>
    </rPh>
    <rPh sb="2" eb="4">
      <t>ケンサ</t>
    </rPh>
    <rPh sb="4" eb="6">
      <t>キキ</t>
    </rPh>
    <phoneticPr fontId="2"/>
  </si>
  <si>
    <t>理化学消耗品</t>
    <rPh sb="0" eb="3">
      <t>リカガク</t>
    </rPh>
    <rPh sb="3" eb="5">
      <t>ショウモウ</t>
    </rPh>
    <rPh sb="5" eb="6">
      <t>ヒン</t>
    </rPh>
    <phoneticPr fontId="2"/>
  </si>
  <si>
    <t>時計・メガネ</t>
    <rPh sb="0" eb="2">
      <t>トケイ</t>
    </rPh>
    <phoneticPr fontId="2"/>
  </si>
  <si>
    <t>置時計・掛時計・腕時計</t>
    <rPh sb="0" eb="3">
      <t>オキドケイ</t>
    </rPh>
    <rPh sb="4" eb="5">
      <t>カケ</t>
    </rPh>
    <rPh sb="5" eb="7">
      <t>ドケイ</t>
    </rPh>
    <rPh sb="8" eb="9">
      <t>ウデ</t>
    </rPh>
    <rPh sb="9" eb="11">
      <t>ドケイ</t>
    </rPh>
    <phoneticPr fontId="2"/>
  </si>
  <si>
    <t>ストップウォッチ</t>
    <phoneticPr fontId="2"/>
  </si>
  <si>
    <t>競技用特殊時計</t>
    <rPh sb="0" eb="3">
      <t>キョウギヨウ</t>
    </rPh>
    <rPh sb="3" eb="5">
      <t>トクシュ</t>
    </rPh>
    <rPh sb="5" eb="7">
      <t>トケイ</t>
    </rPh>
    <phoneticPr fontId="2"/>
  </si>
  <si>
    <t>メガネ</t>
    <phoneticPr fontId="2"/>
  </si>
  <si>
    <t>寝具</t>
    <rPh sb="0" eb="2">
      <t>シング</t>
    </rPh>
    <phoneticPr fontId="2"/>
  </si>
  <si>
    <t>布団</t>
    <rPh sb="0" eb="2">
      <t>フトン</t>
    </rPh>
    <phoneticPr fontId="2"/>
  </si>
  <si>
    <t>毛布</t>
    <rPh sb="0" eb="2">
      <t>モウフ</t>
    </rPh>
    <phoneticPr fontId="2"/>
  </si>
  <si>
    <t>敷布</t>
    <rPh sb="0" eb="2">
      <t>シキフ</t>
    </rPh>
    <phoneticPr fontId="2"/>
  </si>
  <si>
    <t>座布団</t>
    <rPh sb="0" eb="3">
      <t>ザブトン</t>
    </rPh>
    <phoneticPr fontId="2"/>
  </si>
  <si>
    <t>ベッド（介護用を除く）</t>
    <rPh sb="4" eb="7">
      <t>カイゴヨウ</t>
    </rPh>
    <rPh sb="8" eb="9">
      <t>ノゾ</t>
    </rPh>
    <phoneticPr fontId="2"/>
  </si>
  <si>
    <t>枕</t>
    <rPh sb="0" eb="1">
      <t>マクラ</t>
    </rPh>
    <phoneticPr fontId="2"/>
  </si>
  <si>
    <t>マットレス</t>
    <phoneticPr fontId="2"/>
  </si>
  <si>
    <t>縫製品</t>
    <rPh sb="0" eb="1">
      <t>ヌイ</t>
    </rPh>
    <rPh sb="1" eb="3">
      <t>セイヒン</t>
    </rPh>
    <phoneticPr fontId="2"/>
  </si>
  <si>
    <t>制服</t>
    <rPh sb="0" eb="2">
      <t>セイフク</t>
    </rPh>
    <phoneticPr fontId="2"/>
  </si>
  <si>
    <t>作業服</t>
    <rPh sb="0" eb="3">
      <t>サギョウフク</t>
    </rPh>
    <phoneticPr fontId="2"/>
  </si>
  <si>
    <t>事務服</t>
    <rPh sb="0" eb="2">
      <t>ジム</t>
    </rPh>
    <rPh sb="2" eb="3">
      <t>フク</t>
    </rPh>
    <phoneticPr fontId="2"/>
  </si>
  <si>
    <t>防寒衣</t>
    <rPh sb="0" eb="2">
      <t>ボウカン</t>
    </rPh>
    <rPh sb="2" eb="3">
      <t>イ</t>
    </rPh>
    <phoneticPr fontId="2"/>
  </si>
  <si>
    <t>白衣</t>
    <rPh sb="0" eb="2">
      <t>ハクイ</t>
    </rPh>
    <phoneticPr fontId="2"/>
  </si>
  <si>
    <t>雨衣</t>
    <rPh sb="0" eb="1">
      <t>アメ</t>
    </rPh>
    <rPh sb="1" eb="2">
      <t>イ</t>
    </rPh>
    <phoneticPr fontId="2"/>
  </si>
  <si>
    <t>靴下</t>
    <rPh sb="0" eb="2">
      <t>クツシタ</t>
    </rPh>
    <phoneticPr fontId="2"/>
  </si>
  <si>
    <t>ネクタイ</t>
    <phoneticPr fontId="2"/>
  </si>
  <si>
    <t>手袋（皮製品を除く）</t>
    <rPh sb="0" eb="2">
      <t>テブクロ</t>
    </rPh>
    <rPh sb="3" eb="4">
      <t>カワ</t>
    </rPh>
    <rPh sb="4" eb="6">
      <t>セイヒン</t>
    </rPh>
    <rPh sb="7" eb="8">
      <t>ノゾ</t>
    </rPh>
    <phoneticPr fontId="2"/>
  </si>
  <si>
    <t>帽子類</t>
    <rPh sb="0" eb="2">
      <t>ボウシ</t>
    </rPh>
    <rPh sb="2" eb="3">
      <t>ルイ</t>
    </rPh>
    <phoneticPr fontId="2"/>
  </si>
  <si>
    <t>制帽（警察官用を除く）</t>
    <rPh sb="0" eb="2">
      <t>セイボウ</t>
    </rPh>
    <rPh sb="3" eb="7">
      <t>ケイサツカンヨウ</t>
    </rPh>
    <rPh sb="8" eb="9">
      <t>ノゾ</t>
    </rPh>
    <phoneticPr fontId="2"/>
  </si>
  <si>
    <t>作業帽</t>
    <rPh sb="0" eb="2">
      <t>サギョウ</t>
    </rPh>
    <rPh sb="2" eb="3">
      <t>ボウ</t>
    </rPh>
    <phoneticPr fontId="2"/>
  </si>
  <si>
    <t>運動帽</t>
    <rPh sb="0" eb="2">
      <t>ウンドウ</t>
    </rPh>
    <rPh sb="2" eb="3">
      <t>ボウ</t>
    </rPh>
    <phoneticPr fontId="2"/>
  </si>
  <si>
    <t>ヘルメット（警察官用を除く）</t>
    <rPh sb="6" eb="10">
      <t>ケイサツカンヨウ</t>
    </rPh>
    <rPh sb="11" eb="12">
      <t>ノゾ</t>
    </rPh>
    <phoneticPr fontId="2"/>
  </si>
  <si>
    <t>警察官用制帽</t>
    <rPh sb="0" eb="4">
      <t>ケイサツカンヨウ</t>
    </rPh>
    <rPh sb="4" eb="6">
      <t>セイボウ</t>
    </rPh>
    <phoneticPr fontId="2"/>
  </si>
  <si>
    <t>警察官用乗車ヘルメット</t>
    <rPh sb="0" eb="4">
      <t>ケイサツカンヨウ</t>
    </rPh>
    <rPh sb="4" eb="6">
      <t>ジョウシャ</t>
    </rPh>
    <phoneticPr fontId="2"/>
  </si>
  <si>
    <t>警察官用ヘルメット</t>
    <rPh sb="0" eb="4">
      <t>ケイサツカンヨウ</t>
    </rPh>
    <phoneticPr fontId="2"/>
  </si>
  <si>
    <t>製靴</t>
    <rPh sb="0" eb="1">
      <t>セイ</t>
    </rPh>
    <rPh sb="1" eb="2">
      <t>クツ</t>
    </rPh>
    <phoneticPr fontId="2"/>
  </si>
  <si>
    <t>運動靴</t>
    <rPh sb="0" eb="2">
      <t>ウンドウ</t>
    </rPh>
    <rPh sb="2" eb="3">
      <t>グツ</t>
    </rPh>
    <phoneticPr fontId="2"/>
  </si>
  <si>
    <t>革靴</t>
    <rPh sb="0" eb="2">
      <t>カワグツ</t>
    </rPh>
    <phoneticPr fontId="2"/>
  </si>
  <si>
    <t>ゴム長靴</t>
    <rPh sb="2" eb="4">
      <t>ナガグツ</t>
    </rPh>
    <phoneticPr fontId="2"/>
  </si>
  <si>
    <t>安全靴</t>
    <rPh sb="0" eb="2">
      <t>アンゼン</t>
    </rPh>
    <rPh sb="2" eb="3">
      <t>グツ</t>
    </rPh>
    <phoneticPr fontId="2"/>
  </si>
  <si>
    <t>地下足袋</t>
    <rPh sb="0" eb="2">
      <t>ジカ</t>
    </rPh>
    <rPh sb="2" eb="4">
      <t>タビ</t>
    </rPh>
    <phoneticPr fontId="2"/>
  </si>
  <si>
    <t>ナースシューズ</t>
    <phoneticPr fontId="2"/>
  </si>
  <si>
    <t>注文靴</t>
    <rPh sb="0" eb="2">
      <t>チュウモン</t>
    </rPh>
    <rPh sb="2" eb="3">
      <t>グツ</t>
    </rPh>
    <phoneticPr fontId="2"/>
  </si>
  <si>
    <t>警察官用革靴</t>
    <rPh sb="0" eb="4">
      <t>ケイサツカンヨウ</t>
    </rPh>
    <rPh sb="4" eb="6">
      <t>カワグツ</t>
    </rPh>
    <phoneticPr fontId="2"/>
  </si>
  <si>
    <t>調理用シューズ</t>
    <rPh sb="0" eb="3">
      <t>チョウリヨウ</t>
    </rPh>
    <phoneticPr fontId="2"/>
  </si>
  <si>
    <t>皮革</t>
    <rPh sb="0" eb="1">
      <t>カワ</t>
    </rPh>
    <rPh sb="1" eb="2">
      <t>カワ</t>
    </rPh>
    <phoneticPr fontId="2"/>
  </si>
  <si>
    <t>ベルト</t>
    <phoneticPr fontId="2"/>
  </si>
  <si>
    <t>手袋</t>
    <rPh sb="0" eb="2">
      <t>テブクロ</t>
    </rPh>
    <phoneticPr fontId="2"/>
  </si>
  <si>
    <t>鞄</t>
    <rPh sb="0" eb="1">
      <t>カバン</t>
    </rPh>
    <phoneticPr fontId="2"/>
  </si>
  <si>
    <t>装飾・繊維</t>
    <rPh sb="0" eb="2">
      <t>ソウショク</t>
    </rPh>
    <rPh sb="3" eb="5">
      <t>センイ</t>
    </rPh>
    <phoneticPr fontId="2"/>
  </si>
  <si>
    <t>旗、のぼり</t>
    <rPh sb="0" eb="1">
      <t>ハタ</t>
    </rPh>
    <phoneticPr fontId="2"/>
  </si>
  <si>
    <t>懸垂幕・横断幕</t>
    <rPh sb="0" eb="2">
      <t>ケンスイ</t>
    </rPh>
    <rPh sb="2" eb="3">
      <t>マク</t>
    </rPh>
    <rPh sb="4" eb="7">
      <t>オウダンマク</t>
    </rPh>
    <phoneticPr fontId="2"/>
  </si>
  <si>
    <t>シート</t>
    <phoneticPr fontId="2"/>
  </si>
  <si>
    <t>テント</t>
    <phoneticPr fontId="2"/>
  </si>
  <si>
    <t>暗幕、どん帳</t>
    <rPh sb="0" eb="2">
      <t>アンマク</t>
    </rPh>
    <rPh sb="5" eb="6">
      <t>チョウ</t>
    </rPh>
    <phoneticPr fontId="2"/>
  </si>
  <si>
    <t>ブラインド</t>
    <phoneticPr fontId="2"/>
  </si>
  <si>
    <t>ジュータン</t>
    <phoneticPr fontId="2"/>
  </si>
  <si>
    <t>間仕切り</t>
    <rPh sb="0" eb="1">
      <t>マ</t>
    </rPh>
    <rPh sb="1" eb="3">
      <t>シキ</t>
    </rPh>
    <phoneticPr fontId="2"/>
  </si>
  <si>
    <t>標章類</t>
    <rPh sb="0" eb="2">
      <t>ヒョウショウ</t>
    </rPh>
    <rPh sb="2" eb="3">
      <t>ルイ</t>
    </rPh>
    <phoneticPr fontId="2"/>
  </si>
  <si>
    <t>バッチ</t>
    <phoneticPr fontId="2"/>
  </si>
  <si>
    <t>カップ</t>
    <phoneticPr fontId="2"/>
  </si>
  <si>
    <t>犬鑑札</t>
    <rPh sb="0" eb="1">
      <t>イヌ</t>
    </rPh>
    <rPh sb="1" eb="3">
      <t>カンサツ</t>
    </rPh>
    <phoneticPr fontId="2"/>
  </si>
  <si>
    <t>門標</t>
    <rPh sb="0" eb="1">
      <t>モン</t>
    </rPh>
    <rPh sb="1" eb="2">
      <t>ヒョウ</t>
    </rPh>
    <phoneticPr fontId="2"/>
  </si>
  <si>
    <t>制服付属</t>
    <rPh sb="0" eb="2">
      <t>セイフク</t>
    </rPh>
    <rPh sb="2" eb="4">
      <t>フゾク</t>
    </rPh>
    <phoneticPr fontId="2"/>
  </si>
  <si>
    <t>徽章</t>
    <rPh sb="0" eb="2">
      <t>キショウ</t>
    </rPh>
    <phoneticPr fontId="2"/>
  </si>
  <si>
    <t>運動用品</t>
    <rPh sb="0" eb="2">
      <t>ウンドウ</t>
    </rPh>
    <rPh sb="2" eb="4">
      <t>ヨウヒン</t>
    </rPh>
    <phoneticPr fontId="2"/>
  </si>
  <si>
    <t>運動用具</t>
    <rPh sb="0" eb="2">
      <t>ウンドウ</t>
    </rPh>
    <rPh sb="2" eb="4">
      <t>ヨウグ</t>
    </rPh>
    <phoneticPr fontId="2"/>
  </si>
  <si>
    <t>武具</t>
    <rPh sb="0" eb="2">
      <t>ブグ</t>
    </rPh>
    <phoneticPr fontId="2"/>
  </si>
  <si>
    <t>体育器具</t>
    <rPh sb="0" eb="2">
      <t>タイイク</t>
    </rPh>
    <rPh sb="2" eb="4">
      <t>キグ</t>
    </rPh>
    <phoneticPr fontId="2"/>
  </si>
  <si>
    <t>スポーツウエア</t>
    <phoneticPr fontId="2"/>
  </si>
  <si>
    <t>スポーツシューズ</t>
    <phoneticPr fontId="2"/>
  </si>
  <si>
    <t>登山用具</t>
    <rPh sb="0" eb="2">
      <t>トザン</t>
    </rPh>
    <rPh sb="2" eb="4">
      <t>ヨウグ</t>
    </rPh>
    <phoneticPr fontId="2"/>
  </si>
  <si>
    <t>潜水用品</t>
    <rPh sb="0" eb="2">
      <t>センスイ</t>
    </rPh>
    <rPh sb="2" eb="4">
      <t>ヨウヒン</t>
    </rPh>
    <phoneticPr fontId="2"/>
  </si>
  <si>
    <t>石灰</t>
    <rPh sb="0" eb="2">
      <t>セッカイ</t>
    </rPh>
    <phoneticPr fontId="2"/>
  </si>
  <si>
    <t>競技用紙雷管</t>
    <rPh sb="0" eb="2">
      <t>キョウギ</t>
    </rPh>
    <rPh sb="2" eb="4">
      <t>ヨウシ</t>
    </rPh>
    <rPh sb="4" eb="6">
      <t>ライカン</t>
    </rPh>
    <phoneticPr fontId="2"/>
  </si>
  <si>
    <t>看板</t>
    <rPh sb="0" eb="2">
      <t>カンバン</t>
    </rPh>
    <phoneticPr fontId="2"/>
  </si>
  <si>
    <t>木・布看板</t>
    <rPh sb="0" eb="1">
      <t>キ</t>
    </rPh>
    <rPh sb="2" eb="3">
      <t>ヌノ</t>
    </rPh>
    <rPh sb="3" eb="5">
      <t>カンバン</t>
    </rPh>
    <phoneticPr fontId="2"/>
  </si>
  <si>
    <t>プラスチック看板</t>
    <rPh sb="6" eb="8">
      <t>カンバン</t>
    </rPh>
    <phoneticPr fontId="2"/>
  </si>
  <si>
    <t>金属看板</t>
    <rPh sb="0" eb="2">
      <t>キンゾク</t>
    </rPh>
    <rPh sb="2" eb="4">
      <t>カンバン</t>
    </rPh>
    <phoneticPr fontId="2"/>
  </si>
  <si>
    <t>電飾看板</t>
    <rPh sb="0" eb="2">
      <t>デンショク</t>
    </rPh>
    <rPh sb="2" eb="4">
      <t>カンバン</t>
    </rPh>
    <phoneticPr fontId="2"/>
  </si>
  <si>
    <t>道路標識</t>
    <rPh sb="0" eb="2">
      <t>ドウロ</t>
    </rPh>
    <rPh sb="2" eb="4">
      <t>ヒョウシキ</t>
    </rPh>
    <phoneticPr fontId="2"/>
  </si>
  <si>
    <t>住居表示板</t>
    <rPh sb="0" eb="2">
      <t>ジュウキョ</t>
    </rPh>
    <rPh sb="2" eb="5">
      <t>ヒョウジバン</t>
    </rPh>
    <phoneticPr fontId="2"/>
  </si>
  <si>
    <t>原付標識</t>
    <rPh sb="0" eb="2">
      <t>ゲンツキ</t>
    </rPh>
    <rPh sb="2" eb="4">
      <t>ヒョウシキ</t>
    </rPh>
    <phoneticPr fontId="2"/>
  </si>
  <si>
    <t>カーブミラー</t>
    <phoneticPr fontId="2"/>
  </si>
  <si>
    <t>金物雑貨</t>
    <rPh sb="0" eb="2">
      <t>カナモノ</t>
    </rPh>
    <rPh sb="2" eb="4">
      <t>ザッカ</t>
    </rPh>
    <phoneticPr fontId="2"/>
  </si>
  <si>
    <t>金物・雑貨</t>
    <rPh sb="0" eb="2">
      <t>カナモノ</t>
    </rPh>
    <rPh sb="3" eb="5">
      <t>ザッカ</t>
    </rPh>
    <phoneticPr fontId="2"/>
  </si>
  <si>
    <t>家庭用品</t>
    <rPh sb="0" eb="2">
      <t>カテイ</t>
    </rPh>
    <rPh sb="2" eb="4">
      <t>ヨウヒン</t>
    </rPh>
    <phoneticPr fontId="2"/>
  </si>
  <si>
    <t>トイレットペーパー</t>
    <phoneticPr fontId="2"/>
  </si>
  <si>
    <t>食器（給食用は除く）</t>
    <rPh sb="0" eb="2">
      <t>ショッキ</t>
    </rPh>
    <rPh sb="3" eb="6">
      <t>キュウショクヨウ</t>
    </rPh>
    <rPh sb="7" eb="8">
      <t>ノゾ</t>
    </rPh>
    <phoneticPr fontId="2"/>
  </si>
  <si>
    <t>石鹸・洗剤類</t>
    <rPh sb="0" eb="2">
      <t>セッケン</t>
    </rPh>
    <rPh sb="3" eb="5">
      <t>センザイ</t>
    </rPh>
    <rPh sb="5" eb="6">
      <t>ルイ</t>
    </rPh>
    <phoneticPr fontId="2"/>
  </si>
  <si>
    <t>ワックス類</t>
    <rPh sb="4" eb="5">
      <t>ルイ</t>
    </rPh>
    <phoneticPr fontId="2"/>
  </si>
  <si>
    <t>ガラス器、陶器</t>
    <rPh sb="3" eb="4">
      <t>キ</t>
    </rPh>
    <rPh sb="5" eb="7">
      <t>トウキ</t>
    </rPh>
    <phoneticPr fontId="2"/>
  </si>
  <si>
    <t>業務用厨房機器類</t>
    <rPh sb="0" eb="3">
      <t>ギョウムヨウ</t>
    </rPh>
    <rPh sb="3" eb="5">
      <t>チュウボウ</t>
    </rPh>
    <rPh sb="5" eb="8">
      <t>キキルイ</t>
    </rPh>
    <phoneticPr fontId="2"/>
  </si>
  <si>
    <t>調理用機器</t>
    <rPh sb="0" eb="3">
      <t>チョウリヨウ</t>
    </rPh>
    <rPh sb="3" eb="5">
      <t>キキ</t>
    </rPh>
    <phoneticPr fontId="2"/>
  </si>
  <si>
    <t>調理台・流し台</t>
    <rPh sb="0" eb="2">
      <t>チョウリ</t>
    </rPh>
    <rPh sb="2" eb="3">
      <t>ダイ</t>
    </rPh>
    <rPh sb="4" eb="5">
      <t>ナガ</t>
    </rPh>
    <rPh sb="6" eb="7">
      <t>ダイ</t>
    </rPh>
    <phoneticPr fontId="2"/>
  </si>
  <si>
    <t>食器洗浄器</t>
    <rPh sb="0" eb="2">
      <t>ショッキ</t>
    </rPh>
    <rPh sb="2" eb="4">
      <t>センジョウ</t>
    </rPh>
    <rPh sb="4" eb="5">
      <t>キ</t>
    </rPh>
    <phoneticPr fontId="2"/>
  </si>
  <si>
    <t>給湯器</t>
    <rPh sb="0" eb="3">
      <t>キュウトウキ</t>
    </rPh>
    <phoneticPr fontId="2"/>
  </si>
  <si>
    <t>冷凍機</t>
    <rPh sb="0" eb="3">
      <t>レイトウキ</t>
    </rPh>
    <phoneticPr fontId="2"/>
  </si>
  <si>
    <t>冷蔵庫</t>
    <rPh sb="0" eb="3">
      <t>レイゾウコ</t>
    </rPh>
    <phoneticPr fontId="2"/>
  </si>
  <si>
    <t>給食用食器</t>
    <rPh sb="0" eb="3">
      <t>キュウショクヨウ</t>
    </rPh>
    <rPh sb="3" eb="5">
      <t>ショッキ</t>
    </rPh>
    <phoneticPr fontId="2"/>
  </si>
  <si>
    <t>厨房用品</t>
    <rPh sb="0" eb="2">
      <t>チュウボウ</t>
    </rPh>
    <rPh sb="2" eb="4">
      <t>ヨウヒン</t>
    </rPh>
    <phoneticPr fontId="2"/>
  </si>
  <si>
    <t>通信機器</t>
    <rPh sb="0" eb="2">
      <t>ツウシン</t>
    </rPh>
    <rPh sb="2" eb="4">
      <t>キキ</t>
    </rPh>
    <phoneticPr fontId="2"/>
  </si>
  <si>
    <t>電話機</t>
    <rPh sb="0" eb="3">
      <t>デンワキ</t>
    </rPh>
    <phoneticPr fontId="2"/>
  </si>
  <si>
    <t>ファクシミリ</t>
    <phoneticPr fontId="2"/>
  </si>
  <si>
    <t>電話交換機</t>
    <rPh sb="0" eb="2">
      <t>デンワ</t>
    </rPh>
    <rPh sb="2" eb="5">
      <t>コウカンキ</t>
    </rPh>
    <phoneticPr fontId="2"/>
  </si>
  <si>
    <t>無線機</t>
    <rPh sb="0" eb="3">
      <t>ムセンキ</t>
    </rPh>
    <phoneticPr fontId="2"/>
  </si>
  <si>
    <t>家庭用電気機器</t>
    <rPh sb="0" eb="3">
      <t>カテイヨウ</t>
    </rPh>
    <rPh sb="3" eb="5">
      <t>デンキ</t>
    </rPh>
    <rPh sb="5" eb="7">
      <t>キキ</t>
    </rPh>
    <phoneticPr fontId="2"/>
  </si>
  <si>
    <t>家電製品</t>
    <rPh sb="0" eb="2">
      <t>カデン</t>
    </rPh>
    <rPh sb="2" eb="4">
      <t>セイヒン</t>
    </rPh>
    <phoneticPr fontId="2"/>
  </si>
  <si>
    <t>照明器具</t>
    <rPh sb="0" eb="2">
      <t>ショウメイ</t>
    </rPh>
    <rPh sb="2" eb="4">
      <t>キグ</t>
    </rPh>
    <phoneticPr fontId="2"/>
  </si>
  <si>
    <t>乾電池</t>
    <rPh sb="0" eb="3">
      <t>カンデンチ</t>
    </rPh>
    <phoneticPr fontId="2"/>
  </si>
  <si>
    <t>家庭用空調機器</t>
    <rPh sb="0" eb="3">
      <t>カテイヨウ</t>
    </rPh>
    <rPh sb="3" eb="6">
      <t>クウチョウキ</t>
    </rPh>
    <rPh sb="6" eb="7">
      <t>キ</t>
    </rPh>
    <phoneticPr fontId="2"/>
  </si>
  <si>
    <t>家庭用電気材料</t>
    <rPh sb="0" eb="3">
      <t>カテイヨウ</t>
    </rPh>
    <rPh sb="3" eb="5">
      <t>デンキ</t>
    </rPh>
    <rPh sb="5" eb="7">
      <t>ザイリョウ</t>
    </rPh>
    <phoneticPr fontId="2"/>
  </si>
  <si>
    <t>産業用電気機器・資材</t>
    <rPh sb="0" eb="3">
      <t>サンギョウヨウ</t>
    </rPh>
    <rPh sb="3" eb="5">
      <t>デンキ</t>
    </rPh>
    <rPh sb="5" eb="7">
      <t>キキ</t>
    </rPh>
    <rPh sb="8" eb="10">
      <t>シザイ</t>
    </rPh>
    <phoneticPr fontId="2"/>
  </si>
  <si>
    <t>舞台照明機器</t>
    <rPh sb="0" eb="2">
      <t>ブタイ</t>
    </rPh>
    <rPh sb="2" eb="4">
      <t>ショウメイ</t>
    </rPh>
    <rPh sb="4" eb="6">
      <t>キキ</t>
    </rPh>
    <phoneticPr fontId="2"/>
  </si>
  <si>
    <t>業務用音響機器</t>
    <rPh sb="0" eb="3">
      <t>ギョウムヨウ</t>
    </rPh>
    <rPh sb="3" eb="5">
      <t>オンキョウ</t>
    </rPh>
    <rPh sb="5" eb="7">
      <t>キキ</t>
    </rPh>
    <phoneticPr fontId="2"/>
  </si>
  <si>
    <t>ケーブル</t>
    <phoneticPr fontId="2"/>
  </si>
  <si>
    <t>配電盤</t>
    <rPh sb="0" eb="3">
      <t>ハイデンバン</t>
    </rPh>
    <phoneticPr fontId="2"/>
  </si>
  <si>
    <t>蓄電池</t>
    <rPh sb="0" eb="3">
      <t>チクデンチ</t>
    </rPh>
    <phoneticPr fontId="2"/>
  </si>
  <si>
    <t>業務用ランドリー機器</t>
    <rPh sb="0" eb="3">
      <t>ギョウムヨウ</t>
    </rPh>
    <rPh sb="8" eb="10">
      <t>キキ</t>
    </rPh>
    <phoneticPr fontId="2"/>
  </si>
  <si>
    <t>業務用電気材料</t>
    <rPh sb="0" eb="3">
      <t>ギョウムヨウ</t>
    </rPh>
    <rPh sb="3" eb="5">
      <t>デンキ</t>
    </rPh>
    <rPh sb="5" eb="7">
      <t>ザイリョウ</t>
    </rPh>
    <phoneticPr fontId="2"/>
  </si>
  <si>
    <t>変圧器</t>
    <rPh sb="0" eb="3">
      <t>ヘンアツキ</t>
    </rPh>
    <phoneticPr fontId="2"/>
  </si>
  <si>
    <t>冷暖房機器</t>
    <rPh sb="0" eb="3">
      <t>レイダンボウ</t>
    </rPh>
    <rPh sb="3" eb="5">
      <t>キキ</t>
    </rPh>
    <phoneticPr fontId="2"/>
  </si>
  <si>
    <t>業務用冷房機</t>
    <rPh sb="0" eb="3">
      <t>ギョウムヨウ</t>
    </rPh>
    <rPh sb="3" eb="5">
      <t>レイボウ</t>
    </rPh>
    <rPh sb="5" eb="6">
      <t>キ</t>
    </rPh>
    <phoneticPr fontId="2"/>
  </si>
  <si>
    <t>業務用暖房機</t>
    <rPh sb="0" eb="3">
      <t>ギョウムヨウ</t>
    </rPh>
    <rPh sb="3" eb="6">
      <t>ダンボウキ</t>
    </rPh>
    <phoneticPr fontId="2"/>
  </si>
  <si>
    <t>業務用空調機</t>
    <rPh sb="0" eb="3">
      <t>ギョウムヨウ</t>
    </rPh>
    <rPh sb="3" eb="6">
      <t>クウチョウキ</t>
    </rPh>
    <phoneticPr fontId="2"/>
  </si>
  <si>
    <t>種苗飼肥料</t>
    <rPh sb="0" eb="1">
      <t>タネ</t>
    </rPh>
    <rPh sb="1" eb="2">
      <t>ナエ</t>
    </rPh>
    <rPh sb="2" eb="3">
      <t>カ</t>
    </rPh>
    <rPh sb="3" eb="5">
      <t>ヒリョウ</t>
    </rPh>
    <phoneticPr fontId="2"/>
  </si>
  <si>
    <t>種苗</t>
    <rPh sb="0" eb="1">
      <t>タネ</t>
    </rPh>
    <rPh sb="1" eb="2">
      <t>ナエ</t>
    </rPh>
    <phoneticPr fontId="2"/>
  </si>
  <si>
    <t>肥料</t>
    <rPh sb="0" eb="2">
      <t>ヒリョウ</t>
    </rPh>
    <phoneticPr fontId="2"/>
  </si>
  <si>
    <t>飼料</t>
    <rPh sb="0" eb="2">
      <t>シリョウ</t>
    </rPh>
    <phoneticPr fontId="2"/>
  </si>
  <si>
    <t>園芸用品・機器</t>
    <rPh sb="0" eb="2">
      <t>エンゲイ</t>
    </rPh>
    <rPh sb="2" eb="4">
      <t>ヨウヒン</t>
    </rPh>
    <rPh sb="5" eb="7">
      <t>キキ</t>
    </rPh>
    <phoneticPr fontId="2"/>
  </si>
  <si>
    <t>生花</t>
    <rPh sb="0" eb="2">
      <t>イケバナ</t>
    </rPh>
    <phoneticPr fontId="2"/>
  </si>
  <si>
    <t>農機具（除ﾄﾗｸﾀｰ）</t>
    <rPh sb="0" eb="3">
      <t>ノウキグ</t>
    </rPh>
    <rPh sb="4" eb="5">
      <t>ジョ</t>
    </rPh>
    <phoneticPr fontId="2"/>
  </si>
  <si>
    <t>農機具</t>
    <rPh sb="0" eb="3">
      <t>ノウキグ</t>
    </rPh>
    <phoneticPr fontId="2"/>
  </si>
  <si>
    <t>芝刈り機</t>
    <rPh sb="0" eb="2">
      <t>シバカ</t>
    </rPh>
    <rPh sb="3" eb="4">
      <t>キ</t>
    </rPh>
    <phoneticPr fontId="2"/>
  </si>
  <si>
    <t>畜産用機器</t>
    <rPh sb="0" eb="3">
      <t>チクサンヨウ</t>
    </rPh>
    <rPh sb="3" eb="5">
      <t>キキ</t>
    </rPh>
    <phoneticPr fontId="2"/>
  </si>
  <si>
    <t>噴霧器</t>
    <rPh sb="0" eb="3">
      <t>フンムキ</t>
    </rPh>
    <phoneticPr fontId="2"/>
  </si>
  <si>
    <t>コンバイン</t>
    <phoneticPr fontId="2"/>
  </si>
  <si>
    <t>石油類（ローリー納め）</t>
    <rPh sb="0" eb="2">
      <t>セキユ</t>
    </rPh>
    <rPh sb="2" eb="3">
      <t>ルイ</t>
    </rPh>
    <rPh sb="8" eb="9">
      <t>オサ</t>
    </rPh>
    <phoneticPr fontId="2"/>
  </si>
  <si>
    <t>ガソリン</t>
    <phoneticPr fontId="2"/>
  </si>
  <si>
    <t>軽油</t>
    <rPh sb="0" eb="2">
      <t>ケイユ</t>
    </rPh>
    <phoneticPr fontId="2"/>
  </si>
  <si>
    <t>重油</t>
    <rPh sb="0" eb="2">
      <t>ジュウユ</t>
    </rPh>
    <phoneticPr fontId="2"/>
  </si>
  <si>
    <t>ジェット燃料</t>
    <rPh sb="4" eb="6">
      <t>ネンリョウ</t>
    </rPh>
    <phoneticPr fontId="2"/>
  </si>
  <si>
    <t>灯油</t>
    <rPh sb="0" eb="2">
      <t>トウユ</t>
    </rPh>
    <phoneticPr fontId="2"/>
  </si>
  <si>
    <t>石油類（店頭販売）</t>
    <rPh sb="0" eb="2">
      <t>セキユ</t>
    </rPh>
    <rPh sb="2" eb="3">
      <t>ルイ</t>
    </rPh>
    <rPh sb="4" eb="6">
      <t>テントウ</t>
    </rPh>
    <rPh sb="6" eb="8">
      <t>ハンバイ</t>
    </rPh>
    <phoneticPr fontId="2"/>
  </si>
  <si>
    <t>エンジンオイル</t>
    <phoneticPr fontId="2"/>
  </si>
  <si>
    <t>その他の燃料</t>
    <rPh sb="2" eb="3">
      <t>タ</t>
    </rPh>
    <rPh sb="4" eb="6">
      <t>ネンリョウ</t>
    </rPh>
    <phoneticPr fontId="2"/>
  </si>
  <si>
    <t>LPガス</t>
    <phoneticPr fontId="2"/>
  </si>
  <si>
    <t>木炭・石炭・コークス</t>
    <rPh sb="0" eb="2">
      <t>モクタン</t>
    </rPh>
    <rPh sb="3" eb="5">
      <t>セキタン</t>
    </rPh>
    <phoneticPr fontId="2"/>
  </si>
  <si>
    <t>天然ガス</t>
    <rPh sb="0" eb="2">
      <t>テンネン</t>
    </rPh>
    <phoneticPr fontId="2"/>
  </si>
  <si>
    <t>消防防災用品</t>
    <rPh sb="0" eb="2">
      <t>ショウボウ</t>
    </rPh>
    <rPh sb="2" eb="4">
      <t>ボウサイ</t>
    </rPh>
    <rPh sb="4" eb="6">
      <t>ヨウヒン</t>
    </rPh>
    <phoneticPr fontId="2"/>
  </si>
  <si>
    <t>消火器</t>
    <rPh sb="0" eb="3">
      <t>ショウカキ</t>
    </rPh>
    <phoneticPr fontId="2"/>
  </si>
  <si>
    <t>避難具</t>
    <rPh sb="0" eb="2">
      <t>ヒナン</t>
    </rPh>
    <rPh sb="2" eb="3">
      <t>グ</t>
    </rPh>
    <phoneticPr fontId="2"/>
  </si>
  <si>
    <t>消防ポンプ・ホース</t>
    <rPh sb="0" eb="2">
      <t>ショウボウ</t>
    </rPh>
    <phoneticPr fontId="2"/>
  </si>
  <si>
    <t>消火薬品・中和剤</t>
    <rPh sb="0" eb="2">
      <t>ショウカ</t>
    </rPh>
    <rPh sb="2" eb="3">
      <t>ヤク</t>
    </rPh>
    <rPh sb="3" eb="4">
      <t>ヒン</t>
    </rPh>
    <rPh sb="5" eb="7">
      <t>チュウワ</t>
    </rPh>
    <rPh sb="7" eb="8">
      <t>ザイ</t>
    </rPh>
    <phoneticPr fontId="2"/>
  </si>
  <si>
    <t>防火服・保護具</t>
    <rPh sb="0" eb="2">
      <t>ボウカ</t>
    </rPh>
    <rPh sb="2" eb="3">
      <t>フク</t>
    </rPh>
    <rPh sb="4" eb="6">
      <t>ホゴ</t>
    </rPh>
    <rPh sb="6" eb="7">
      <t>グ</t>
    </rPh>
    <phoneticPr fontId="2"/>
  </si>
  <si>
    <t>災害救助用機器</t>
    <rPh sb="0" eb="2">
      <t>サイガイ</t>
    </rPh>
    <rPh sb="2" eb="5">
      <t>キュウジョヨウ</t>
    </rPh>
    <rPh sb="5" eb="7">
      <t>キキ</t>
    </rPh>
    <phoneticPr fontId="2"/>
  </si>
  <si>
    <t>防災備蓄倉庫</t>
    <rPh sb="0" eb="2">
      <t>ボウサイ</t>
    </rPh>
    <rPh sb="2" eb="4">
      <t>ビチク</t>
    </rPh>
    <rPh sb="4" eb="6">
      <t>ソウコ</t>
    </rPh>
    <phoneticPr fontId="2"/>
  </si>
  <si>
    <t>非常食</t>
    <rPh sb="0" eb="3">
      <t>ヒジョウショク</t>
    </rPh>
    <phoneticPr fontId="2"/>
  </si>
  <si>
    <t>防犯用品</t>
    <rPh sb="0" eb="2">
      <t>ボウハン</t>
    </rPh>
    <rPh sb="2" eb="4">
      <t>ヨウヒン</t>
    </rPh>
    <phoneticPr fontId="2"/>
  </si>
  <si>
    <t>医療用薬品・衛生材料</t>
    <rPh sb="0" eb="3">
      <t>イリョウヨウ</t>
    </rPh>
    <rPh sb="3" eb="5">
      <t>ヤクヒン</t>
    </rPh>
    <rPh sb="6" eb="8">
      <t>エイセイ</t>
    </rPh>
    <rPh sb="8" eb="10">
      <t>ザイリョウ</t>
    </rPh>
    <phoneticPr fontId="2"/>
  </si>
  <si>
    <t>医薬品（家庭用を除く）</t>
    <rPh sb="0" eb="3">
      <t>イヤクヒン</t>
    </rPh>
    <rPh sb="4" eb="7">
      <t>カテイヨウ</t>
    </rPh>
    <rPh sb="8" eb="9">
      <t>ノゾ</t>
    </rPh>
    <phoneticPr fontId="2"/>
  </si>
  <si>
    <t>医療用ガス</t>
    <rPh sb="0" eb="3">
      <t>イリョウヨウ</t>
    </rPh>
    <phoneticPr fontId="2"/>
  </si>
  <si>
    <t>衛生材料（歯科用を除く）</t>
    <rPh sb="0" eb="2">
      <t>エイセイ</t>
    </rPh>
    <rPh sb="2" eb="4">
      <t>ザイリョウ</t>
    </rPh>
    <rPh sb="5" eb="7">
      <t>シカ</t>
    </rPh>
    <rPh sb="7" eb="8">
      <t>ヨウ</t>
    </rPh>
    <rPh sb="9" eb="10">
      <t>ノゾ</t>
    </rPh>
    <phoneticPr fontId="2"/>
  </si>
  <si>
    <t>歯科用衛生材料</t>
    <rPh sb="0" eb="2">
      <t>シカ</t>
    </rPh>
    <rPh sb="2" eb="3">
      <t>ヨウ</t>
    </rPh>
    <rPh sb="3" eb="5">
      <t>エイセイ</t>
    </rPh>
    <rPh sb="5" eb="7">
      <t>ザイリョウ</t>
    </rPh>
    <phoneticPr fontId="2"/>
  </si>
  <si>
    <t>家庭用医薬品</t>
    <rPh sb="0" eb="3">
      <t>カテイヨウ</t>
    </rPh>
    <rPh sb="3" eb="6">
      <t>イヤクヒン</t>
    </rPh>
    <phoneticPr fontId="2"/>
  </si>
  <si>
    <t>産業用薬品</t>
    <rPh sb="0" eb="3">
      <t>サンギョウヨウ</t>
    </rPh>
    <rPh sb="3" eb="5">
      <t>ヤクヒン</t>
    </rPh>
    <phoneticPr fontId="2"/>
  </si>
  <si>
    <t>農薬</t>
    <rPh sb="0" eb="2">
      <t>ノウヤク</t>
    </rPh>
    <phoneticPr fontId="2"/>
  </si>
  <si>
    <t>動物薬</t>
    <rPh sb="0" eb="2">
      <t>ドウブツ</t>
    </rPh>
    <rPh sb="2" eb="3">
      <t>ヤク</t>
    </rPh>
    <phoneticPr fontId="2"/>
  </si>
  <si>
    <t>工業用薬品</t>
    <rPh sb="0" eb="3">
      <t>コウギョウヨウ</t>
    </rPh>
    <rPh sb="3" eb="5">
      <t>ヤクヒン</t>
    </rPh>
    <phoneticPr fontId="2"/>
  </si>
  <si>
    <t>工業用ガス</t>
    <rPh sb="0" eb="3">
      <t>コウギョウヨウ</t>
    </rPh>
    <phoneticPr fontId="2"/>
  </si>
  <si>
    <t>水道用薬品</t>
    <rPh sb="0" eb="3">
      <t>スイドウヨウ</t>
    </rPh>
    <rPh sb="3" eb="5">
      <t>ヤクヒン</t>
    </rPh>
    <phoneticPr fontId="2"/>
  </si>
  <si>
    <t>船舶・航空機</t>
    <rPh sb="0" eb="2">
      <t>センパク</t>
    </rPh>
    <rPh sb="3" eb="6">
      <t>コウクウキ</t>
    </rPh>
    <phoneticPr fontId="2"/>
  </si>
  <si>
    <t>小型船舶（総ﾄﾝ数20ﾄﾝ未満）</t>
    <rPh sb="0" eb="2">
      <t>コガタ</t>
    </rPh>
    <rPh sb="2" eb="4">
      <t>センパク</t>
    </rPh>
    <rPh sb="5" eb="6">
      <t>ソウ</t>
    </rPh>
    <rPh sb="8" eb="9">
      <t>スウ</t>
    </rPh>
    <rPh sb="13" eb="15">
      <t>ミマン</t>
    </rPh>
    <phoneticPr fontId="2"/>
  </si>
  <si>
    <t>ボート</t>
    <phoneticPr fontId="2"/>
  </si>
  <si>
    <t>船舶用品（浮輪・救命具を含む）</t>
    <rPh sb="0" eb="2">
      <t>センパク</t>
    </rPh>
    <rPh sb="2" eb="4">
      <t>ヨウヒン</t>
    </rPh>
    <rPh sb="5" eb="7">
      <t>ウキワ</t>
    </rPh>
    <rPh sb="8" eb="11">
      <t>キュウメイグ</t>
    </rPh>
    <rPh sb="12" eb="13">
      <t>フク</t>
    </rPh>
    <phoneticPr fontId="2"/>
  </si>
  <si>
    <t>漁業用具</t>
    <rPh sb="0" eb="2">
      <t>ギョギョウ</t>
    </rPh>
    <rPh sb="2" eb="4">
      <t>ヨウグ</t>
    </rPh>
    <phoneticPr fontId="2"/>
  </si>
  <si>
    <t>航空機</t>
    <rPh sb="0" eb="3">
      <t>コウクウキ</t>
    </rPh>
    <phoneticPr fontId="2"/>
  </si>
  <si>
    <t>ヘリコプター</t>
    <phoneticPr fontId="2"/>
  </si>
  <si>
    <t>船舶製造等の請負</t>
    <rPh sb="0" eb="2">
      <t>センパク</t>
    </rPh>
    <rPh sb="2" eb="4">
      <t>セイゾウ</t>
    </rPh>
    <rPh sb="4" eb="5">
      <t>トウ</t>
    </rPh>
    <rPh sb="6" eb="8">
      <t>ウケオイ</t>
    </rPh>
    <phoneticPr fontId="2"/>
  </si>
  <si>
    <t>船舶製造（総トン数20トン以上）</t>
    <rPh sb="0" eb="2">
      <t>センパク</t>
    </rPh>
    <rPh sb="2" eb="4">
      <t>セイゾウ</t>
    </rPh>
    <rPh sb="5" eb="6">
      <t>ソウ</t>
    </rPh>
    <rPh sb="8" eb="9">
      <t>スウ</t>
    </rPh>
    <rPh sb="13" eb="15">
      <t>イジョウ</t>
    </rPh>
    <phoneticPr fontId="2"/>
  </si>
  <si>
    <t>船舶修理</t>
    <rPh sb="0" eb="2">
      <t>センパク</t>
    </rPh>
    <rPh sb="2" eb="4">
      <t>シュウリ</t>
    </rPh>
    <phoneticPr fontId="2"/>
  </si>
  <si>
    <t>船舶用内燃機関の製造又は修理</t>
    <rPh sb="0" eb="3">
      <t>センパクヨウ</t>
    </rPh>
    <rPh sb="3" eb="4">
      <t>ナイ</t>
    </rPh>
    <rPh sb="4" eb="5">
      <t>モ</t>
    </rPh>
    <rPh sb="5" eb="7">
      <t>キカン</t>
    </rPh>
    <rPh sb="8" eb="10">
      <t>セイゾウ</t>
    </rPh>
    <rPh sb="10" eb="11">
      <t>マタ</t>
    </rPh>
    <rPh sb="12" eb="14">
      <t>シュウリ</t>
    </rPh>
    <phoneticPr fontId="2"/>
  </si>
  <si>
    <t>船舶係留施設の製造又は修理</t>
    <rPh sb="0" eb="2">
      <t>センパク</t>
    </rPh>
    <rPh sb="2" eb="4">
      <t>ケイリュウ</t>
    </rPh>
    <rPh sb="4" eb="6">
      <t>シセツ</t>
    </rPh>
    <rPh sb="7" eb="9">
      <t>セイゾウ</t>
    </rPh>
    <rPh sb="9" eb="10">
      <t>マタ</t>
    </rPh>
    <rPh sb="11" eb="13">
      <t>シュウリ</t>
    </rPh>
    <phoneticPr fontId="2"/>
  </si>
  <si>
    <t>水道用機器材</t>
    <rPh sb="0" eb="3">
      <t>スイドウヨウ</t>
    </rPh>
    <rPh sb="3" eb="5">
      <t>キキ</t>
    </rPh>
    <rPh sb="5" eb="6">
      <t>ザイ</t>
    </rPh>
    <phoneticPr fontId="2"/>
  </si>
  <si>
    <t>バルブ</t>
    <phoneticPr fontId="2"/>
  </si>
  <si>
    <t>メーター</t>
    <phoneticPr fontId="2"/>
  </si>
  <si>
    <t>ろ過材</t>
    <rPh sb="1" eb="2">
      <t>カ</t>
    </rPh>
    <rPh sb="2" eb="3">
      <t>ザイ</t>
    </rPh>
    <phoneticPr fontId="2"/>
  </si>
  <si>
    <t>発電用機器材</t>
    <rPh sb="0" eb="3">
      <t>ハツデンヨウ</t>
    </rPh>
    <rPh sb="3" eb="5">
      <t>キキ</t>
    </rPh>
    <rPh sb="5" eb="6">
      <t>ザイ</t>
    </rPh>
    <phoneticPr fontId="2"/>
  </si>
  <si>
    <t>発電所用発電機</t>
    <rPh sb="0" eb="2">
      <t>ハツデン</t>
    </rPh>
    <rPh sb="2" eb="4">
      <t>ショヨウ</t>
    </rPh>
    <rPh sb="4" eb="7">
      <t>ハツデンキ</t>
    </rPh>
    <phoneticPr fontId="2"/>
  </si>
  <si>
    <t>変電機器</t>
    <rPh sb="0" eb="2">
      <t>ヘンデン</t>
    </rPh>
    <rPh sb="2" eb="4">
      <t>キキ</t>
    </rPh>
    <phoneticPr fontId="2"/>
  </si>
  <si>
    <t>受配電設備</t>
    <rPh sb="0" eb="1">
      <t>ジュ</t>
    </rPh>
    <rPh sb="1" eb="3">
      <t>ハイデン</t>
    </rPh>
    <rPh sb="3" eb="5">
      <t>セツビ</t>
    </rPh>
    <phoneticPr fontId="2"/>
  </si>
  <si>
    <t>警察用品（除：制服・制帽）</t>
    <rPh sb="0" eb="2">
      <t>ケイサツ</t>
    </rPh>
    <rPh sb="2" eb="4">
      <t>ヨウヒン</t>
    </rPh>
    <rPh sb="5" eb="6">
      <t>ジョ</t>
    </rPh>
    <rPh sb="7" eb="9">
      <t>セイフク</t>
    </rPh>
    <rPh sb="10" eb="12">
      <t>セイボウ</t>
    </rPh>
    <phoneticPr fontId="2"/>
  </si>
  <si>
    <t>拳銃ケース</t>
    <rPh sb="0" eb="2">
      <t>ケンジュウ</t>
    </rPh>
    <phoneticPr fontId="2"/>
  </si>
  <si>
    <t>警棒</t>
    <rPh sb="0" eb="2">
      <t>ケイボウ</t>
    </rPh>
    <phoneticPr fontId="2"/>
  </si>
  <si>
    <t>帯革</t>
    <rPh sb="0" eb="1">
      <t>オビ</t>
    </rPh>
    <rPh sb="1" eb="2">
      <t>カワ</t>
    </rPh>
    <phoneticPr fontId="2"/>
  </si>
  <si>
    <t>手錠</t>
    <rPh sb="0" eb="2">
      <t>テジョウ</t>
    </rPh>
    <phoneticPr fontId="2"/>
  </si>
  <si>
    <t>捕縄</t>
    <rPh sb="0" eb="1">
      <t>ホ</t>
    </rPh>
    <rPh sb="1" eb="2">
      <t>ナワ</t>
    </rPh>
    <phoneticPr fontId="2"/>
  </si>
  <si>
    <t>鑑識用機器材</t>
    <rPh sb="0" eb="2">
      <t>カンシキ</t>
    </rPh>
    <rPh sb="2" eb="3">
      <t>ヨウ</t>
    </rPh>
    <rPh sb="3" eb="5">
      <t>キキ</t>
    </rPh>
    <rPh sb="5" eb="6">
      <t>ザイ</t>
    </rPh>
    <phoneticPr fontId="2"/>
  </si>
  <si>
    <t>防護用品</t>
    <rPh sb="0" eb="2">
      <t>ボウゴ</t>
    </rPh>
    <rPh sb="2" eb="4">
      <t>ヨウヒン</t>
    </rPh>
    <phoneticPr fontId="2"/>
  </si>
  <si>
    <t>警察手帳</t>
    <rPh sb="0" eb="2">
      <t>ケイサツ</t>
    </rPh>
    <rPh sb="2" eb="4">
      <t>テチョウ</t>
    </rPh>
    <phoneticPr fontId="2"/>
  </si>
  <si>
    <t>建物</t>
    <rPh sb="0" eb="2">
      <t>タテモノ</t>
    </rPh>
    <phoneticPr fontId="2"/>
  </si>
  <si>
    <t>記念品・贈答品</t>
    <rPh sb="0" eb="3">
      <t>キネンヒン</t>
    </rPh>
    <rPh sb="4" eb="7">
      <t>ゾウトウヒン</t>
    </rPh>
    <phoneticPr fontId="2"/>
  </si>
  <si>
    <t>時計</t>
    <rPh sb="0" eb="2">
      <t>トケイ</t>
    </rPh>
    <phoneticPr fontId="2"/>
  </si>
  <si>
    <t>カメラ</t>
    <phoneticPr fontId="2"/>
  </si>
  <si>
    <t>花器</t>
    <rPh sb="0" eb="1">
      <t>ハナ</t>
    </rPh>
    <rPh sb="1" eb="2">
      <t>キ</t>
    </rPh>
    <phoneticPr fontId="2"/>
  </si>
  <si>
    <t>万年筆</t>
    <rPh sb="0" eb="3">
      <t>マンネンヒツ</t>
    </rPh>
    <phoneticPr fontId="2"/>
  </si>
  <si>
    <t>ティッシュ</t>
    <phoneticPr fontId="2"/>
  </si>
  <si>
    <t>タオル</t>
    <phoneticPr fontId="2"/>
  </si>
  <si>
    <t>食料品</t>
    <rPh sb="0" eb="3">
      <t>ショクリョウヒン</t>
    </rPh>
    <phoneticPr fontId="2"/>
  </si>
  <si>
    <t>啓発用品</t>
    <rPh sb="0" eb="2">
      <t>ケイハツ</t>
    </rPh>
    <rPh sb="2" eb="4">
      <t>ヨウヒン</t>
    </rPh>
    <phoneticPr fontId="2"/>
  </si>
  <si>
    <t>福祉・介護用機器</t>
    <rPh sb="0" eb="2">
      <t>フクシ</t>
    </rPh>
    <rPh sb="3" eb="5">
      <t>カイゴ</t>
    </rPh>
    <rPh sb="5" eb="6">
      <t>ヨウ</t>
    </rPh>
    <rPh sb="6" eb="8">
      <t>キキ</t>
    </rPh>
    <phoneticPr fontId="2"/>
  </si>
  <si>
    <t>各種療法機器</t>
    <rPh sb="0" eb="2">
      <t>カクシュ</t>
    </rPh>
    <rPh sb="2" eb="4">
      <t>リョウホウ</t>
    </rPh>
    <rPh sb="4" eb="6">
      <t>キキ</t>
    </rPh>
    <phoneticPr fontId="2"/>
  </si>
  <si>
    <t>評価測定機器</t>
    <rPh sb="0" eb="2">
      <t>ヒョウカ</t>
    </rPh>
    <rPh sb="2" eb="4">
      <t>ソクテイ</t>
    </rPh>
    <rPh sb="4" eb="6">
      <t>キキ</t>
    </rPh>
    <phoneticPr fontId="2"/>
  </si>
  <si>
    <t>移動用機器</t>
    <rPh sb="0" eb="3">
      <t>イドウヨウ</t>
    </rPh>
    <rPh sb="3" eb="5">
      <t>キキ</t>
    </rPh>
    <phoneticPr fontId="2"/>
  </si>
  <si>
    <t>日常生活動作訓練・自立支援機器</t>
    <rPh sb="0" eb="2">
      <t>ニチジョウ</t>
    </rPh>
    <rPh sb="2" eb="4">
      <t>セイカツ</t>
    </rPh>
    <rPh sb="4" eb="6">
      <t>ドウサ</t>
    </rPh>
    <rPh sb="6" eb="8">
      <t>クンレン</t>
    </rPh>
    <rPh sb="9" eb="11">
      <t>ジリツ</t>
    </rPh>
    <rPh sb="11" eb="13">
      <t>シエン</t>
    </rPh>
    <rPh sb="13" eb="15">
      <t>キキ</t>
    </rPh>
    <phoneticPr fontId="2"/>
  </si>
  <si>
    <t>特殊入浴装置</t>
    <rPh sb="0" eb="2">
      <t>トクシュ</t>
    </rPh>
    <rPh sb="2" eb="4">
      <t>ニュウヨク</t>
    </rPh>
    <rPh sb="4" eb="6">
      <t>ソウチ</t>
    </rPh>
    <phoneticPr fontId="2"/>
  </si>
  <si>
    <t>介護ベッド</t>
    <rPh sb="0" eb="2">
      <t>カイゴ</t>
    </rPh>
    <phoneticPr fontId="2"/>
  </si>
  <si>
    <t>介護用品</t>
    <rPh sb="0" eb="2">
      <t>カイゴ</t>
    </rPh>
    <rPh sb="2" eb="4">
      <t>ヨウヒン</t>
    </rPh>
    <phoneticPr fontId="2"/>
  </si>
  <si>
    <t>車椅子</t>
    <rPh sb="0" eb="3">
      <t>クルマイス</t>
    </rPh>
    <phoneticPr fontId="2"/>
  </si>
  <si>
    <t>教材・教具</t>
    <rPh sb="0" eb="2">
      <t>キョウザイ</t>
    </rPh>
    <rPh sb="3" eb="5">
      <t>キョウグ</t>
    </rPh>
    <phoneticPr fontId="2"/>
  </si>
  <si>
    <t>遊具</t>
    <rPh sb="0" eb="2">
      <t>ユウグ</t>
    </rPh>
    <phoneticPr fontId="2"/>
  </si>
  <si>
    <t>教育教材</t>
    <rPh sb="0" eb="2">
      <t>キョウイク</t>
    </rPh>
    <rPh sb="2" eb="4">
      <t>キョウザイ</t>
    </rPh>
    <phoneticPr fontId="2"/>
  </si>
  <si>
    <t>保育教材</t>
    <rPh sb="0" eb="2">
      <t>ホイク</t>
    </rPh>
    <rPh sb="2" eb="4">
      <t>キョウザイ</t>
    </rPh>
    <phoneticPr fontId="2"/>
  </si>
  <si>
    <t>交通安全</t>
    <rPh sb="0" eb="2">
      <t>コウツウ</t>
    </rPh>
    <rPh sb="2" eb="4">
      <t>アンゼン</t>
    </rPh>
    <phoneticPr fontId="2"/>
  </si>
  <si>
    <t>教材用機</t>
    <rPh sb="0" eb="3">
      <t>キョウザイヨウ</t>
    </rPh>
    <rPh sb="3" eb="4">
      <t>キ</t>
    </rPh>
    <phoneticPr fontId="2"/>
  </si>
  <si>
    <t>工事用材料等</t>
    <rPh sb="0" eb="3">
      <t>コウジヨウ</t>
    </rPh>
    <rPh sb="3" eb="6">
      <t>ザイリョウトウ</t>
    </rPh>
    <phoneticPr fontId="2"/>
  </si>
  <si>
    <t>セメント</t>
    <phoneticPr fontId="2"/>
  </si>
  <si>
    <t>れき（瀝）青材料</t>
    <rPh sb="3" eb="4">
      <t>レキ</t>
    </rPh>
    <rPh sb="5" eb="6">
      <t>アオ</t>
    </rPh>
    <rPh sb="6" eb="8">
      <t>ザイリョウ</t>
    </rPh>
    <phoneticPr fontId="2"/>
  </si>
  <si>
    <t>石材</t>
    <rPh sb="0" eb="2">
      <t>セキザイ</t>
    </rPh>
    <phoneticPr fontId="2"/>
  </si>
  <si>
    <t>コンクリート２次製品</t>
    <rPh sb="7" eb="8">
      <t>ジ</t>
    </rPh>
    <rPh sb="8" eb="10">
      <t>セイヒン</t>
    </rPh>
    <phoneticPr fontId="2"/>
  </si>
  <si>
    <t>植栽用苗木</t>
    <rPh sb="0" eb="2">
      <t>ショクサイ</t>
    </rPh>
    <rPh sb="2" eb="3">
      <t>ヨウ</t>
    </rPh>
    <rPh sb="3" eb="5">
      <t>ナエギ</t>
    </rPh>
    <phoneticPr fontId="2"/>
  </si>
  <si>
    <t>真土、砂</t>
    <rPh sb="0" eb="2">
      <t>シンド</t>
    </rPh>
    <rPh sb="3" eb="4">
      <t>スナ</t>
    </rPh>
    <phoneticPr fontId="2"/>
  </si>
  <si>
    <t>芝</t>
    <rPh sb="0" eb="1">
      <t>シバ</t>
    </rPh>
    <phoneticPr fontId="2"/>
  </si>
  <si>
    <t>水道管類</t>
    <rPh sb="0" eb="3">
      <t>スイドウカン</t>
    </rPh>
    <rPh sb="3" eb="4">
      <t>ルイ</t>
    </rPh>
    <phoneticPr fontId="2"/>
  </si>
  <si>
    <t>鉄骨等鋼材</t>
    <rPh sb="0" eb="3">
      <t>テッコツトウ</t>
    </rPh>
    <rPh sb="3" eb="5">
      <t>コウザイ</t>
    </rPh>
    <phoneticPr fontId="2"/>
  </si>
  <si>
    <t>その他の物品</t>
    <rPh sb="2" eb="3">
      <t>タ</t>
    </rPh>
    <rPh sb="4" eb="6">
      <t>ブッピン</t>
    </rPh>
    <phoneticPr fontId="2"/>
  </si>
  <si>
    <t>選挙用品</t>
    <rPh sb="0" eb="2">
      <t>センキョ</t>
    </rPh>
    <rPh sb="2" eb="4">
      <t>ヨウヒン</t>
    </rPh>
    <phoneticPr fontId="2"/>
  </si>
  <si>
    <t>他に属さない品目（展示品、模型、ごみ焼却炉、ガラス等）</t>
    <rPh sb="0" eb="1">
      <t>ホカ</t>
    </rPh>
    <rPh sb="2" eb="3">
      <t>ゾク</t>
    </rPh>
    <rPh sb="6" eb="8">
      <t>ヒンモク</t>
    </rPh>
    <rPh sb="9" eb="11">
      <t>テンジ</t>
    </rPh>
    <rPh sb="11" eb="12">
      <t>ヒン</t>
    </rPh>
    <rPh sb="13" eb="15">
      <t>モケイ</t>
    </rPh>
    <rPh sb="18" eb="20">
      <t>ショウキャク</t>
    </rPh>
    <rPh sb="20" eb="21">
      <t>ロ</t>
    </rPh>
    <rPh sb="25" eb="26">
      <t>トウ</t>
    </rPh>
    <phoneticPr fontId="2"/>
  </si>
  <si>
    <t>物件の借入れ</t>
    <rPh sb="0" eb="2">
      <t>ブッケン</t>
    </rPh>
    <rPh sb="3" eb="5">
      <t>カリイ</t>
    </rPh>
    <phoneticPr fontId="2"/>
  </si>
  <si>
    <t>情報処理装置</t>
    <rPh sb="0" eb="2">
      <t>ジョウホウ</t>
    </rPh>
    <rPh sb="2" eb="4">
      <t>ショリ</t>
    </rPh>
    <rPh sb="4" eb="6">
      <t>ソウチ</t>
    </rPh>
    <phoneticPr fontId="2"/>
  </si>
  <si>
    <t>寝具・おむつ</t>
    <rPh sb="0" eb="2">
      <t>シング</t>
    </rPh>
    <phoneticPr fontId="2"/>
  </si>
  <si>
    <t>光学・視聴覚・事務機器</t>
    <rPh sb="0" eb="2">
      <t>コウガク</t>
    </rPh>
    <rPh sb="3" eb="6">
      <t>シチョウカク</t>
    </rPh>
    <rPh sb="7" eb="9">
      <t>ジム</t>
    </rPh>
    <rPh sb="9" eb="11">
      <t>キキ</t>
    </rPh>
    <phoneticPr fontId="2"/>
  </si>
  <si>
    <t>電気・通信機器</t>
    <rPh sb="0" eb="2">
      <t>デンキ</t>
    </rPh>
    <rPh sb="3" eb="5">
      <t>ツウシン</t>
    </rPh>
    <rPh sb="5" eb="7">
      <t>キキ</t>
    </rPh>
    <phoneticPr fontId="2"/>
  </si>
  <si>
    <t>実験・計測機器</t>
    <rPh sb="0" eb="2">
      <t>ジッケン</t>
    </rPh>
    <rPh sb="3" eb="5">
      <t>ケイソク</t>
    </rPh>
    <rPh sb="5" eb="7">
      <t>キキ</t>
    </rPh>
    <phoneticPr fontId="2"/>
  </si>
  <si>
    <t>建物・仮設建物</t>
    <rPh sb="0" eb="2">
      <t>タテモノ</t>
    </rPh>
    <rPh sb="3" eb="4">
      <t>カリ</t>
    </rPh>
    <rPh sb="4" eb="5">
      <t>セッ</t>
    </rPh>
    <rPh sb="5" eb="6">
      <t>ケン</t>
    </rPh>
    <rPh sb="6" eb="7">
      <t>ブツ</t>
    </rPh>
    <phoneticPr fontId="2"/>
  </si>
  <si>
    <t>不用物品の買受け</t>
    <rPh sb="0" eb="2">
      <t>フヨウ</t>
    </rPh>
    <rPh sb="2" eb="4">
      <t>ブッピン</t>
    </rPh>
    <rPh sb="5" eb="7">
      <t>カイウ</t>
    </rPh>
    <phoneticPr fontId="2"/>
  </si>
  <si>
    <t>古紙</t>
    <rPh sb="0" eb="2">
      <t>コシ</t>
    </rPh>
    <phoneticPr fontId="2"/>
  </si>
  <si>
    <t>びん・缶</t>
    <rPh sb="3" eb="4">
      <t>カン</t>
    </rPh>
    <phoneticPr fontId="2"/>
  </si>
  <si>
    <t>ペットボトル</t>
    <phoneticPr fontId="2"/>
  </si>
  <si>
    <t>鉄屑</t>
    <rPh sb="0" eb="2">
      <t>テツクズ</t>
    </rPh>
    <phoneticPr fontId="2"/>
  </si>
  <si>
    <t>400</t>
    <phoneticPr fontId="2"/>
  </si>
  <si>
    <t>405</t>
    <phoneticPr fontId="2"/>
  </si>
  <si>
    <t>410</t>
    <phoneticPr fontId="2"/>
  </si>
  <si>
    <t>415</t>
    <phoneticPr fontId="2"/>
  </si>
  <si>
    <t>420</t>
    <phoneticPr fontId="2"/>
  </si>
  <si>
    <t>425</t>
    <phoneticPr fontId="2"/>
  </si>
  <si>
    <t>430</t>
    <phoneticPr fontId="2"/>
  </si>
  <si>
    <t>435</t>
    <phoneticPr fontId="2"/>
  </si>
  <si>
    <t>440</t>
    <phoneticPr fontId="2"/>
  </si>
  <si>
    <t>445</t>
    <phoneticPr fontId="2"/>
  </si>
  <si>
    <t>450</t>
    <phoneticPr fontId="2"/>
  </si>
  <si>
    <t>455</t>
    <phoneticPr fontId="2"/>
  </si>
  <si>
    <t>460</t>
    <phoneticPr fontId="2"/>
  </si>
  <si>
    <t>465</t>
    <phoneticPr fontId="2"/>
  </si>
  <si>
    <t>470</t>
    <phoneticPr fontId="2"/>
  </si>
  <si>
    <t>475</t>
    <phoneticPr fontId="2"/>
  </si>
  <si>
    <t>480</t>
    <phoneticPr fontId="2"/>
  </si>
  <si>
    <t>485</t>
    <phoneticPr fontId="2"/>
  </si>
  <si>
    <t>490</t>
    <phoneticPr fontId="2"/>
  </si>
  <si>
    <t>495</t>
    <phoneticPr fontId="2"/>
  </si>
  <si>
    <t>500</t>
    <phoneticPr fontId="2"/>
  </si>
  <si>
    <t>505</t>
    <phoneticPr fontId="2"/>
  </si>
  <si>
    <t>510</t>
    <phoneticPr fontId="2"/>
  </si>
  <si>
    <t>513</t>
    <phoneticPr fontId="2"/>
  </si>
  <si>
    <t>515</t>
    <phoneticPr fontId="2"/>
  </si>
  <si>
    <t>520</t>
    <phoneticPr fontId="2"/>
  </si>
  <si>
    <t>525</t>
    <phoneticPr fontId="2"/>
  </si>
  <si>
    <t>530</t>
    <phoneticPr fontId="2"/>
  </si>
  <si>
    <t>535</t>
    <phoneticPr fontId="2"/>
  </si>
  <si>
    <t>540</t>
    <phoneticPr fontId="2"/>
  </si>
  <si>
    <t>545</t>
    <phoneticPr fontId="2"/>
  </si>
  <si>
    <t>550</t>
    <phoneticPr fontId="2"/>
  </si>
  <si>
    <t>555</t>
    <phoneticPr fontId="2"/>
  </si>
  <si>
    <t>560</t>
    <phoneticPr fontId="2"/>
  </si>
  <si>
    <t>565</t>
    <phoneticPr fontId="2"/>
  </si>
  <si>
    <t>600</t>
    <phoneticPr fontId="2"/>
  </si>
  <si>
    <t>605</t>
    <phoneticPr fontId="2"/>
  </si>
  <si>
    <t>610</t>
    <phoneticPr fontId="2"/>
  </si>
  <si>
    <t>615</t>
    <phoneticPr fontId="2"/>
  </si>
  <si>
    <t>620</t>
    <phoneticPr fontId="2"/>
  </si>
  <si>
    <t>625</t>
    <phoneticPr fontId="2"/>
  </si>
  <si>
    <t>630</t>
    <phoneticPr fontId="2"/>
  </si>
  <si>
    <t>635</t>
    <phoneticPr fontId="2"/>
  </si>
  <si>
    <t>640</t>
    <phoneticPr fontId="2"/>
  </si>
  <si>
    <t>645</t>
    <phoneticPr fontId="2"/>
  </si>
  <si>
    <t>650</t>
    <phoneticPr fontId="2"/>
  </si>
  <si>
    <t>655</t>
    <phoneticPr fontId="2"/>
  </si>
  <si>
    <t>660</t>
    <phoneticPr fontId="2"/>
  </si>
  <si>
    <t>665</t>
    <phoneticPr fontId="2"/>
  </si>
  <si>
    <t>670</t>
    <phoneticPr fontId="2"/>
  </si>
  <si>
    <t>675</t>
    <phoneticPr fontId="2"/>
  </si>
  <si>
    <t>680</t>
    <phoneticPr fontId="2"/>
  </si>
  <si>
    <t>685</t>
    <phoneticPr fontId="2"/>
  </si>
  <si>
    <t>690</t>
    <phoneticPr fontId="2"/>
  </si>
  <si>
    <t>695</t>
    <phoneticPr fontId="2"/>
  </si>
  <si>
    <t>700</t>
    <phoneticPr fontId="2"/>
  </si>
  <si>
    <t>705</t>
    <phoneticPr fontId="2"/>
  </si>
  <si>
    <t>710</t>
    <phoneticPr fontId="2"/>
  </si>
  <si>
    <t>715</t>
    <phoneticPr fontId="2"/>
  </si>
  <si>
    <t>720</t>
    <phoneticPr fontId="2"/>
  </si>
  <si>
    <t>725</t>
    <phoneticPr fontId="2"/>
  </si>
  <si>
    <t>730</t>
    <phoneticPr fontId="2"/>
  </si>
  <si>
    <t>735</t>
    <phoneticPr fontId="2"/>
  </si>
  <si>
    <t>740</t>
    <phoneticPr fontId="2"/>
  </si>
  <si>
    <t>745</t>
    <phoneticPr fontId="2"/>
  </si>
  <si>
    <t>750</t>
    <phoneticPr fontId="2"/>
  </si>
  <si>
    <t>755</t>
    <phoneticPr fontId="2"/>
  </si>
  <si>
    <t>760</t>
    <phoneticPr fontId="2"/>
  </si>
  <si>
    <t>765</t>
    <phoneticPr fontId="2"/>
  </si>
  <si>
    <t>770</t>
    <phoneticPr fontId="2"/>
  </si>
  <si>
    <t>775</t>
    <phoneticPr fontId="2"/>
  </si>
  <si>
    <t>780</t>
    <phoneticPr fontId="2"/>
  </si>
  <si>
    <t>785</t>
    <phoneticPr fontId="2"/>
  </si>
  <si>
    <t>790</t>
    <phoneticPr fontId="2"/>
  </si>
  <si>
    <t>795</t>
    <phoneticPr fontId="2"/>
  </si>
  <si>
    <t>800</t>
    <phoneticPr fontId="2"/>
  </si>
  <si>
    <t>805</t>
    <phoneticPr fontId="2"/>
  </si>
  <si>
    <t>810</t>
    <phoneticPr fontId="2"/>
  </si>
  <si>
    <t>815</t>
    <phoneticPr fontId="2"/>
  </si>
  <si>
    <t>820</t>
    <phoneticPr fontId="2"/>
  </si>
  <si>
    <t>825</t>
    <phoneticPr fontId="2"/>
  </si>
  <si>
    <t>830</t>
    <phoneticPr fontId="2"/>
  </si>
  <si>
    <t>835</t>
    <phoneticPr fontId="2"/>
  </si>
  <si>
    <t>840</t>
    <phoneticPr fontId="2"/>
  </si>
  <si>
    <t>841</t>
  </si>
  <si>
    <t>845</t>
    <phoneticPr fontId="2"/>
  </si>
  <si>
    <t>850</t>
    <phoneticPr fontId="2"/>
  </si>
  <si>
    <t>855</t>
    <phoneticPr fontId="2"/>
  </si>
  <si>
    <t>860</t>
    <phoneticPr fontId="2"/>
  </si>
  <si>
    <t>865</t>
    <phoneticPr fontId="2"/>
  </si>
  <si>
    <t>875</t>
    <phoneticPr fontId="2"/>
  </si>
  <si>
    <t>880</t>
    <phoneticPr fontId="2"/>
  </si>
  <si>
    <t>885</t>
    <phoneticPr fontId="2"/>
  </si>
  <si>
    <t>890</t>
    <phoneticPr fontId="2"/>
  </si>
  <si>
    <t>900</t>
    <phoneticPr fontId="2"/>
  </si>
  <si>
    <t>910</t>
    <phoneticPr fontId="2"/>
  </si>
  <si>
    <t>細目名</t>
  </si>
  <si>
    <t>令和８ 年 ４ 月 １ 日から</t>
    <rPh sb="0" eb="2">
      <t>レイワ</t>
    </rPh>
    <rPh sb="4" eb="5">
      <t>トシ</t>
    </rPh>
    <rPh sb="8" eb="9">
      <t>ツキ</t>
    </rPh>
    <rPh sb="12" eb="1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</si>
</sst>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9"/>
      <name val="ＭＳ Ｐゴシック"/>
      <family val="3"/>
      <charset val="128"/>
    </font>
    <font>
      <sz val="8"/>
      <name val="ＭＳ Ｐゴシック"/>
      <family val="3"/>
      <charset val="128"/>
    </font>
    <font>
      <sz val="10"/>
      <name val="ＭＳ Ｐゴシック"/>
      <family val="3"/>
      <charset val="128"/>
    </font>
    <font>
      <sz val="6"/>
      <name val="ＭＳ Ｐ明朝"/>
      <family val="1"/>
      <charset val="128"/>
    </font>
    <font>
      <sz val="11"/>
      <name val="ＭＳ Ｐゴシック"/>
      <family val="3"/>
      <charset val="128"/>
    </font>
    <font>
      <sz val="12"/>
      <name val="ＭＳ Ｐ明朝"/>
      <family val="1"/>
      <charset val="128"/>
    </font>
    <font>
      <sz val="12"/>
      <name val="ＭＳ Ｐゴシック"/>
      <family val="3"/>
      <charset val="128"/>
    </font>
    <font>
      <sz val="14"/>
      <name val="ＭＳ Ｐゴシック"/>
      <family val="3"/>
      <charset val="128"/>
    </font>
    <font>
      <sz val="11"/>
      <name val="ＭＳ Ｐゴシック"/>
      <family val="3"/>
      <charset val="128"/>
    </font>
    <font>
      <sz val="7"/>
      <name val="ＭＳ Ｐ明朝"/>
      <family val="1"/>
      <charset val="128"/>
    </font>
    <font>
      <u/>
      <sz val="10"/>
      <name val="ＭＳ Ｐ明朝"/>
      <family val="1"/>
      <charset val="128"/>
    </font>
    <font>
      <b/>
      <sz val="9"/>
      <name val="ＭＳ Ｐ明朝"/>
      <family val="1"/>
      <charset val="128"/>
    </font>
    <font>
      <b/>
      <sz val="11"/>
      <name val="ＭＳ Ｐゴシック"/>
      <family val="3"/>
      <charset val="128"/>
    </font>
    <font>
      <b/>
      <sz val="9"/>
      <name val="ＭＳ Ｐゴシック"/>
      <family val="3"/>
      <charset val="128"/>
    </font>
    <font>
      <b/>
      <sz val="8"/>
      <name val="ＭＳ Ｐ明朝"/>
      <family val="1"/>
      <charset val="128"/>
    </font>
    <font>
      <b/>
      <u/>
      <sz val="9"/>
      <name val="ＭＳ Ｐ明朝"/>
      <family val="1"/>
      <charset val="128"/>
    </font>
    <font>
      <sz val="13"/>
      <name val="ＭＳ Ｐ明朝"/>
      <family val="1"/>
      <charset val="128"/>
    </font>
    <font>
      <b/>
      <sz val="11"/>
      <color rgb="FFFF0000"/>
      <name val="ＭＳ Ｐゴシック"/>
      <family val="3"/>
      <charset val="128"/>
    </font>
    <font>
      <b/>
      <sz val="14"/>
      <name val="ＭＳ Ｐゴシック"/>
      <family val="3"/>
      <charset val="128"/>
    </font>
    <font>
      <sz val="20"/>
      <name val="ＭＳ Ｐゴシック"/>
      <family val="3"/>
      <charset val="128"/>
    </font>
    <font>
      <sz val="10.5"/>
      <name val="ＭＳ Ｐゴシック"/>
      <family val="3"/>
      <charset val="128"/>
    </font>
    <font>
      <sz val="10"/>
      <color theme="1"/>
      <name val="ＭＳ Ｐ明朝"/>
      <family val="1"/>
      <charset val="128"/>
    </font>
    <font>
      <b/>
      <u/>
      <sz val="11"/>
      <color rgb="FFFF0000"/>
      <name val="ＭＳ Ｐゴシック"/>
      <family val="3"/>
      <charset val="128"/>
    </font>
    <font>
      <b/>
      <sz val="11"/>
      <color rgb="FFFFFF00"/>
      <name val="ＭＳ Ｐゴシック"/>
      <family val="3"/>
      <charset val="128"/>
    </font>
    <font>
      <b/>
      <sz val="14"/>
      <color rgb="FFFF0000"/>
      <name val="ＭＳ Ｐゴシック"/>
      <family val="3"/>
      <charset val="128"/>
    </font>
    <font>
      <sz val="18"/>
      <name val="ＭＳ Ｐ明朝"/>
      <family val="1"/>
      <charset val="128"/>
    </font>
    <font>
      <b/>
      <sz val="20"/>
      <color rgb="FFFF0000"/>
      <name val="ＭＳ Ｐゴシック"/>
      <family val="3"/>
      <charset val="128"/>
    </font>
    <font>
      <b/>
      <u/>
      <sz val="8"/>
      <name val="ＭＳ Ｐ明朝"/>
      <family val="1"/>
      <charset val="128"/>
    </font>
    <font>
      <sz val="8"/>
      <color rgb="FFFF0000"/>
      <name val="ＭＳ Ｐ明朝"/>
      <family val="1"/>
      <charset val="128"/>
    </font>
    <font>
      <sz val="10"/>
      <color theme="1"/>
      <name val="ＭＳ 明朝"/>
      <family val="1"/>
      <charset val="128"/>
    </font>
    <font>
      <sz val="6"/>
      <name val="明朝体"/>
      <family val="3"/>
      <charset val="128"/>
    </font>
    <font>
      <b/>
      <sz val="11"/>
      <color rgb="FFFFFF00"/>
      <name val="ＭＳ Ｐ明朝"/>
      <family val="1"/>
      <charset val="128"/>
    </font>
    <font>
      <b/>
      <sz val="11"/>
      <color rgb="FF0070C0"/>
      <name val="ＭＳ Ｐゴシック"/>
      <family val="3"/>
      <charset val="128"/>
    </font>
    <font>
      <sz val="11"/>
      <color rgb="FFFF0000"/>
      <name val="ＭＳ Ｐゴシック"/>
      <family val="3"/>
      <charset val="128"/>
    </font>
    <font>
      <b/>
      <sz val="12"/>
      <color rgb="FFFF0000"/>
      <name val="ＭＳ Ｐ明朝"/>
      <family val="1"/>
      <charset val="128"/>
    </font>
    <font>
      <sz val="8"/>
      <color rgb="FFFF0000"/>
      <name val="ＭＳ Ｐゴシック"/>
      <family val="3"/>
      <charset val="128"/>
    </font>
    <font>
      <sz val="5"/>
      <name val="ＭＳ Ｐゴシック"/>
      <family val="3"/>
      <charset val="128"/>
    </font>
    <font>
      <sz val="7"/>
      <name val="ＭＳ Ｐゴシック"/>
      <family val="3"/>
      <charset val="128"/>
    </font>
    <font>
      <u/>
      <sz val="11"/>
      <color theme="10"/>
      <name val="ＭＳ Ｐゴシック"/>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C00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double">
        <color indexed="64"/>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hair">
        <color indexed="64"/>
      </right>
      <top style="thin">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s>
  <cellStyleXfs count="5">
    <xf numFmtId="0" fontId="0" fillId="0" borderId="0"/>
    <xf numFmtId="38" fontId="1" fillId="0" borderId="0" applyFont="0" applyFill="0" applyBorder="0" applyAlignment="0" applyProtection="0"/>
    <xf numFmtId="0" fontId="12" fillId="0" borderId="0">
      <alignment vertical="center"/>
    </xf>
    <xf numFmtId="0" fontId="12" fillId="0" borderId="0">
      <alignment vertical="center"/>
    </xf>
    <xf numFmtId="0" fontId="46" fillId="0" borderId="0" applyNumberFormat="0" applyFill="0" applyBorder="0" applyAlignment="0" applyProtection="0"/>
  </cellStyleXfs>
  <cellXfs count="870">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3" fillId="0" borderId="0" xfId="3" applyFont="1">
      <alignment vertical="center"/>
    </xf>
    <xf numFmtId="0" fontId="13" fillId="0" borderId="0" xfId="0" applyFont="1" applyAlignment="1">
      <alignment horizontal="left" vertical="center" wrapText="1"/>
    </xf>
    <xf numFmtId="0" fontId="14" fillId="0" borderId="0" xfId="0" applyFont="1" applyAlignment="1">
      <alignment vertical="center" wrapText="1"/>
    </xf>
    <xf numFmtId="0" fontId="13" fillId="0" borderId="0" xfId="0" applyFont="1" applyAlignment="1">
      <alignment vertical="center" wrapText="1"/>
    </xf>
    <xf numFmtId="0" fontId="5" fillId="0" borderId="4" xfId="3" applyFont="1" applyBorder="1">
      <alignment vertical="center"/>
    </xf>
    <xf numFmtId="0" fontId="5" fillId="0" borderId="5" xfId="3" applyFont="1" applyBorder="1">
      <alignment vertical="center"/>
    </xf>
    <xf numFmtId="0" fontId="5" fillId="0" borderId="0" xfId="3" applyFont="1">
      <alignment vertical="center"/>
    </xf>
    <xf numFmtId="0" fontId="5" fillId="0" borderId="6" xfId="3" applyFont="1" applyBorder="1">
      <alignment vertical="center"/>
    </xf>
    <xf numFmtId="0" fontId="5" fillId="0" borderId="1" xfId="3" applyFont="1" applyBorder="1" applyAlignment="1">
      <alignment horizontal="center" vertical="center"/>
    </xf>
    <xf numFmtId="0" fontId="5" fillId="0" borderId="7" xfId="3" applyFont="1" applyBorder="1">
      <alignment vertical="center"/>
    </xf>
    <xf numFmtId="0" fontId="5" fillId="0" borderId="9" xfId="3" applyFont="1" applyBorder="1" applyAlignment="1">
      <alignment horizontal="right" vertical="center"/>
    </xf>
    <xf numFmtId="0" fontId="5" fillId="0" borderId="8" xfId="3" applyFont="1" applyBorder="1" applyAlignment="1">
      <alignment horizontal="center" vertical="center"/>
    </xf>
    <xf numFmtId="0" fontId="5" fillId="0" borderId="10" xfId="3" applyFont="1" applyBorder="1" applyAlignment="1">
      <alignment horizontal="right" vertical="center"/>
    </xf>
    <xf numFmtId="0" fontId="5" fillId="0" borderId="0" xfId="0" applyFont="1" applyAlignment="1">
      <alignment horizontal="left" vertical="center"/>
    </xf>
    <xf numFmtId="0" fontId="5" fillId="0" borderId="0" xfId="3" applyFont="1" applyAlignment="1">
      <alignment horizontal="center" vertical="center"/>
    </xf>
    <xf numFmtId="0" fontId="5" fillId="0" borderId="0" xfId="3" applyFont="1" applyAlignment="1">
      <alignment horizontal="right" vertical="center"/>
    </xf>
    <xf numFmtId="0" fontId="5" fillId="0" borderId="17" xfId="3" applyFont="1" applyBorder="1">
      <alignment vertical="center"/>
    </xf>
    <xf numFmtId="0" fontId="5" fillId="0" borderId="18" xfId="3" applyFont="1" applyBorder="1">
      <alignment vertical="center"/>
    </xf>
    <xf numFmtId="0" fontId="5" fillId="0" borderId="17" xfId="3" applyFont="1" applyBorder="1" applyAlignment="1">
      <alignment horizontal="center" vertical="center"/>
    </xf>
    <xf numFmtId="0" fontId="5" fillId="0" borderId="17" xfId="3" applyFont="1" applyBorder="1" applyAlignment="1">
      <alignment horizontal="right" vertical="center"/>
    </xf>
    <xf numFmtId="49" fontId="4" fillId="0" borderId="20" xfId="0" applyNumberFormat="1" applyFont="1" applyBorder="1" applyAlignment="1">
      <alignment horizontal="center" vertical="center"/>
    </xf>
    <xf numFmtId="0" fontId="22" fillId="0" borderId="0" xfId="0" applyFont="1" applyAlignment="1">
      <alignment horizontal="left" vertical="center"/>
    </xf>
    <xf numFmtId="0" fontId="4" fillId="0" borderId="1" xfId="0" applyFont="1" applyBorder="1" applyAlignment="1">
      <alignment horizontal="center" vertical="center" shrinkToFit="1"/>
    </xf>
    <xf numFmtId="49" fontId="4" fillId="4" borderId="1" xfId="0" applyNumberFormat="1" applyFont="1" applyFill="1" applyBorder="1" applyAlignment="1">
      <alignment horizontal="center" vertical="center"/>
    </xf>
    <xf numFmtId="0" fontId="0" fillId="0" borderId="25" xfId="0" applyBorder="1" applyAlignment="1">
      <alignment horizontal="center" vertical="center"/>
    </xf>
    <xf numFmtId="0" fontId="4" fillId="5" borderId="21" xfId="0" applyFont="1" applyFill="1" applyBorder="1" applyAlignment="1">
      <alignment horizontal="center" vertical="center" shrinkToFit="1"/>
    </xf>
    <xf numFmtId="0" fontId="0" fillId="0" borderId="0" xfId="0" applyAlignment="1">
      <alignment horizontal="center"/>
    </xf>
    <xf numFmtId="0" fontId="0" fillId="0" borderId="25" xfId="0" applyBorder="1"/>
    <xf numFmtId="0" fontId="4" fillId="5" borderId="28" xfId="0" applyFont="1" applyFill="1" applyBorder="1" applyAlignment="1">
      <alignment horizontal="center" vertical="center" shrinkToFit="1"/>
    </xf>
    <xf numFmtId="0" fontId="0" fillId="0" borderId="26" xfId="0" applyBorder="1"/>
    <xf numFmtId="0" fontId="0" fillId="0" borderId="3" xfId="0" applyBorder="1"/>
    <xf numFmtId="0" fontId="0" fillId="0" borderId="25" xfId="0" applyBorder="1" applyAlignment="1">
      <alignment horizontal="center" vertical="center" textRotation="255"/>
    </xf>
    <xf numFmtId="0" fontId="8" fillId="0" borderId="25" xfId="0" applyFont="1" applyBorder="1" applyAlignment="1">
      <alignment vertical="center" shrinkToFit="1"/>
    </xf>
    <xf numFmtId="0" fontId="0" fillId="0" borderId="29" xfId="0" applyBorder="1" applyAlignment="1">
      <alignment horizontal="center" vertical="center"/>
    </xf>
    <xf numFmtId="0" fontId="0" fillId="6" borderId="2" xfId="0" applyFill="1" applyBorder="1"/>
    <xf numFmtId="0" fontId="0" fillId="0" borderId="2" xfId="0" applyBorder="1"/>
    <xf numFmtId="0" fontId="0" fillId="0" borderId="25" xfId="0" applyBorder="1" applyAlignment="1">
      <alignment horizontal="right"/>
    </xf>
    <xf numFmtId="0" fontId="0" fillId="0" borderId="30" xfId="0" applyBorder="1"/>
    <xf numFmtId="0" fontId="0" fillId="0" borderId="3" xfId="0" applyBorder="1" applyAlignment="1">
      <alignment horizontal="center"/>
    </xf>
    <xf numFmtId="0" fontId="0" fillId="0" borderId="21" xfId="0" applyBorder="1" applyProtection="1">
      <protection locked="0"/>
    </xf>
    <xf numFmtId="0" fontId="0" fillId="0" borderId="1" xfId="0" applyBorder="1" applyProtection="1">
      <protection locked="0"/>
    </xf>
    <xf numFmtId="49" fontId="0" fillId="0" borderId="1" xfId="0" applyNumberFormat="1" applyBorder="1" applyAlignment="1" applyProtection="1">
      <alignment horizontal="center" vertical="center"/>
      <protection locked="0"/>
    </xf>
    <xf numFmtId="0" fontId="0" fillId="0" borderId="1" xfId="0" applyBorder="1" applyAlignment="1" applyProtection="1">
      <alignment vertical="center"/>
      <protection locked="0"/>
    </xf>
    <xf numFmtId="0" fontId="3" fillId="0" borderId="26" xfId="0" applyFont="1" applyBorder="1" applyAlignment="1">
      <alignment horizontal="center" vertical="center"/>
    </xf>
    <xf numFmtId="49" fontId="4" fillId="3" borderId="1" xfId="0" applyNumberFormat="1" applyFont="1" applyFill="1" applyBorder="1" applyAlignment="1">
      <alignment horizontal="center" vertical="center"/>
    </xf>
    <xf numFmtId="0" fontId="0" fillId="0" borderId="0" xfId="0" applyAlignment="1">
      <alignment vertical="center"/>
    </xf>
    <xf numFmtId="0" fontId="0" fillId="0" borderId="29" xfId="0" applyBorder="1" applyAlignment="1">
      <alignment horizontal="distributed" vertical="center"/>
    </xf>
    <xf numFmtId="0" fontId="0" fillId="0" borderId="25" xfId="0" applyBorder="1" applyAlignment="1">
      <alignment horizontal="distributed" vertical="center"/>
    </xf>
    <xf numFmtId="0" fontId="0" fillId="0" borderId="0" xfId="0" applyAlignment="1">
      <alignment horizontal="right"/>
    </xf>
    <xf numFmtId="0" fontId="3" fillId="0" borderId="0" xfId="0" applyFont="1"/>
    <xf numFmtId="0" fontId="0" fillId="0" borderId="0" xfId="0" applyAlignment="1">
      <alignment horizontal="center" vertical="center"/>
    </xf>
    <xf numFmtId="0" fontId="3" fillId="0" borderId="0" xfId="0" applyFont="1" applyAlignment="1">
      <alignment vertical="center"/>
    </xf>
    <xf numFmtId="0" fontId="23" fillId="0" borderId="0" xfId="0" applyFont="1" applyAlignment="1">
      <alignment horizontal="left" vertical="center" wrapText="1"/>
    </xf>
    <xf numFmtId="0" fontId="4" fillId="0" borderId="0" xfId="0" applyFont="1"/>
    <xf numFmtId="0" fontId="3" fillId="0" borderId="0" xfId="0" applyFont="1" applyAlignment="1">
      <alignment horizontal="left" vertical="center" indent="1"/>
    </xf>
    <xf numFmtId="0" fontId="7" fillId="0" borderId="0" xfId="0" applyFont="1"/>
    <xf numFmtId="0" fontId="4" fillId="0" borderId="0" xfId="0" applyFont="1" applyAlignment="1">
      <alignment horizontal="distributed" vertical="center" shrinkToFit="1"/>
    </xf>
    <xf numFmtId="0" fontId="3" fillId="0" borderId="0" xfId="0" applyFont="1" applyProtection="1">
      <protection locked="0"/>
    </xf>
    <xf numFmtId="0" fontId="13" fillId="0" borderId="0" xfId="0" applyFont="1" applyAlignment="1" applyProtection="1">
      <alignment horizontal="right"/>
      <protection locked="0"/>
    </xf>
    <xf numFmtId="0" fontId="4" fillId="0" borderId="0" xfId="0" applyFont="1" applyAlignment="1" applyProtection="1">
      <alignment horizontal="center"/>
      <protection locked="0"/>
    </xf>
    <xf numFmtId="0" fontId="3" fillId="0" borderId="44" xfId="0" applyFont="1" applyBorder="1" applyAlignment="1" applyProtection="1">
      <alignment horizontal="center" vertical="center"/>
      <protection locked="0"/>
    </xf>
    <xf numFmtId="0" fontId="5" fillId="0" borderId="83"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4" fillId="0" borderId="25" xfId="0" applyFont="1" applyBorder="1" applyAlignment="1" applyProtection="1">
      <alignment horizontal="distributed" vertical="center" shrinkToFit="1"/>
      <protection locked="0"/>
    </xf>
    <xf numFmtId="0" fontId="4" fillId="0" borderId="29" xfId="0" applyFont="1" applyBorder="1" applyAlignment="1" applyProtection="1">
      <alignment horizontal="distributed" vertical="center" shrinkToFit="1"/>
      <protection locked="0"/>
    </xf>
    <xf numFmtId="0" fontId="8" fillId="11" borderId="32" xfId="0" applyFont="1" applyFill="1" applyBorder="1" applyAlignment="1">
      <alignment horizontal="left"/>
    </xf>
    <xf numFmtId="0" fontId="0" fillId="11" borderId="30" xfId="0" applyFill="1" applyBorder="1" applyAlignment="1">
      <alignment horizontal="left" indent="1"/>
    </xf>
    <xf numFmtId="0" fontId="0" fillId="11" borderId="33" xfId="0" applyFill="1" applyBorder="1"/>
    <xf numFmtId="0" fontId="0" fillId="11" borderId="34" xfId="0" applyFill="1" applyBorder="1" applyAlignment="1">
      <alignment horizontal="left" indent="1"/>
    </xf>
    <xf numFmtId="0" fontId="0" fillId="11" borderId="31" xfId="0" applyFill="1" applyBorder="1" applyAlignment="1">
      <alignment horizontal="left" indent="1"/>
    </xf>
    <xf numFmtId="0" fontId="0" fillId="3" borderId="1" xfId="0" applyFill="1" applyBorder="1"/>
    <xf numFmtId="0" fontId="0" fillId="3" borderId="1" xfId="0" applyFill="1" applyBorder="1" applyAlignment="1">
      <alignment horizontal="center"/>
    </xf>
    <xf numFmtId="0" fontId="0" fillId="9" borderId="1" xfId="0" applyFill="1" applyBorder="1" applyAlignment="1">
      <alignment horizontal="center"/>
    </xf>
    <xf numFmtId="0" fontId="8" fillId="9" borderId="26" xfId="0" applyFont="1" applyFill="1" applyBorder="1" applyAlignment="1">
      <alignment vertical="center" shrinkToFit="1"/>
    </xf>
    <xf numFmtId="0" fontId="8" fillId="9" borderId="11" xfId="0" applyFont="1" applyFill="1" applyBorder="1" applyAlignment="1">
      <alignment vertical="center" shrinkToFit="1"/>
    </xf>
    <xf numFmtId="0" fontId="0" fillId="13" borderId="1" xfId="0" applyFill="1" applyBorder="1" applyAlignment="1">
      <alignment horizontal="center"/>
    </xf>
    <xf numFmtId="49" fontId="0" fillId="13" borderId="1" xfId="0" applyNumberFormat="1" applyFill="1" applyBorder="1" applyAlignment="1">
      <alignment horizontal="center"/>
    </xf>
    <xf numFmtId="49" fontId="0" fillId="13" borderId="27" xfId="0" applyNumberFormat="1" applyFill="1" applyBorder="1"/>
    <xf numFmtId="0" fontId="0" fillId="13" borderId="1" xfId="0" applyFill="1" applyBorder="1" applyAlignment="1">
      <alignment horizontal="center" vertical="center"/>
    </xf>
    <xf numFmtId="0" fontId="0" fillId="11" borderId="50" xfId="0" applyFill="1" applyBorder="1" applyAlignment="1">
      <alignment horizontal="left" indent="1"/>
    </xf>
    <xf numFmtId="0" fontId="0" fillId="0" borderId="0" xfId="0" applyProtection="1">
      <protection locked="0"/>
    </xf>
    <xf numFmtId="0" fontId="0" fillId="0" borderId="0" xfId="0" applyAlignment="1" applyProtection="1">
      <alignment horizontal="left"/>
      <protection locked="0"/>
    </xf>
    <xf numFmtId="0" fontId="32" fillId="0" borderId="0" xfId="0" applyFont="1"/>
    <xf numFmtId="0" fontId="5" fillId="0" borderId="3" xfId="0" applyFont="1" applyBorder="1" applyAlignment="1">
      <alignment horizontal="left" vertical="center"/>
    </xf>
    <xf numFmtId="0" fontId="0" fillId="0" borderId="0" xfId="0" applyAlignment="1">
      <alignment horizontal="left" vertical="center" indent="1"/>
    </xf>
    <xf numFmtId="0" fontId="5" fillId="3" borderId="1" xfId="3" applyFont="1" applyFill="1" applyBorder="1" applyAlignment="1" applyProtection="1">
      <alignment horizontal="right" vertical="center"/>
      <protection locked="0"/>
    </xf>
    <xf numFmtId="0" fontId="5" fillId="3" borderId="8" xfId="3" applyFont="1" applyFill="1" applyBorder="1" applyAlignment="1" applyProtection="1">
      <alignment horizontal="right" vertical="center"/>
      <protection locked="0"/>
    </xf>
    <xf numFmtId="0" fontId="5" fillId="3" borderId="19" xfId="3" applyFont="1" applyFill="1" applyBorder="1" applyAlignment="1" applyProtection="1">
      <alignment horizontal="right" vertical="center"/>
      <protection locked="0"/>
    </xf>
    <xf numFmtId="0" fontId="0" fillId="10" borderId="1" xfId="0" applyFill="1" applyBorder="1" applyAlignment="1">
      <alignment horizontal="center"/>
    </xf>
    <xf numFmtId="0" fontId="32" fillId="0" borderId="0" xfId="0" applyFont="1" applyAlignment="1">
      <alignment vertical="center"/>
    </xf>
    <xf numFmtId="0" fontId="34" fillId="0" borderId="0" xfId="0" applyFont="1" applyAlignment="1">
      <alignment horizontal="left"/>
    </xf>
    <xf numFmtId="0" fontId="3" fillId="0" borderId="0" xfId="0" applyFont="1" applyAlignment="1">
      <alignment horizontal="center" vertical="center" wrapText="1"/>
    </xf>
    <xf numFmtId="0" fontId="0" fillId="0" borderId="0" xfId="0" applyAlignment="1">
      <alignment horizontal="right" vertical="top"/>
    </xf>
    <xf numFmtId="0" fontId="27" fillId="0" borderId="0" xfId="0" applyFont="1" applyAlignment="1">
      <alignment horizontal="center"/>
    </xf>
    <xf numFmtId="0" fontId="0" fillId="0" borderId="0" xfId="0" applyAlignment="1">
      <alignment vertical="top"/>
    </xf>
    <xf numFmtId="49" fontId="0" fillId="0" borderId="25" xfId="0" applyNumberFormat="1" applyBorder="1" applyAlignment="1">
      <alignment horizontal="distributed" vertical="center" wrapText="1"/>
    </xf>
    <xf numFmtId="0" fontId="0" fillId="0" borderId="0" xfId="0" applyAlignment="1">
      <alignment horizontal="right" vertical="center"/>
    </xf>
    <xf numFmtId="49" fontId="0" fillId="0" borderId="0" xfId="0" applyNumberFormat="1" applyAlignment="1">
      <alignment horizontal="right"/>
    </xf>
    <xf numFmtId="0" fontId="0" fillId="0" borderId="0" xfId="0" applyAlignment="1">
      <alignment horizontal="distributed" vertical="center"/>
    </xf>
    <xf numFmtId="0" fontId="0" fillId="0" borderId="25" xfId="0" applyBorder="1" applyAlignment="1">
      <alignment horizontal="distributed" vertical="center" wrapText="1"/>
    </xf>
    <xf numFmtId="0" fontId="15" fillId="0" borderId="0" xfId="0" applyFont="1" applyAlignment="1">
      <alignment horizontal="center"/>
    </xf>
    <xf numFmtId="49" fontId="0" fillId="0" borderId="0" xfId="0" applyNumberFormat="1"/>
    <xf numFmtId="0" fontId="7" fillId="0" borderId="0" xfId="0" applyFont="1" applyAlignment="1">
      <alignment horizontal="center"/>
    </xf>
    <xf numFmtId="0" fontId="3" fillId="0" borderId="0" xfId="0" applyFont="1" applyAlignment="1">
      <alignment horizontal="center"/>
    </xf>
    <xf numFmtId="0" fontId="29" fillId="3" borderId="40" xfId="0" applyFont="1" applyFill="1" applyBorder="1" applyAlignment="1" applyProtection="1">
      <alignment vertical="center" wrapText="1"/>
      <protection locked="0"/>
    </xf>
    <xf numFmtId="0" fontId="29" fillId="3" borderId="13" xfId="0" applyFont="1" applyFill="1" applyBorder="1" applyAlignment="1" applyProtection="1">
      <alignment vertical="center" wrapText="1"/>
      <protection locked="0"/>
    </xf>
    <xf numFmtId="0" fontId="29" fillId="3" borderId="13" xfId="0" applyFont="1" applyFill="1" applyBorder="1" applyAlignment="1" applyProtection="1">
      <alignment horizontal="center" vertical="center"/>
      <protection locked="0"/>
    </xf>
    <xf numFmtId="0" fontId="29" fillId="3" borderId="46" xfId="0" applyFont="1" applyFill="1" applyBorder="1" applyAlignment="1" applyProtection="1">
      <alignment vertical="center" wrapText="1"/>
      <protection locked="0"/>
    </xf>
    <xf numFmtId="0" fontId="29" fillId="3" borderId="1" xfId="0" applyFont="1" applyFill="1" applyBorder="1" applyAlignment="1" applyProtection="1">
      <alignment vertical="center" wrapText="1"/>
      <protection locked="0"/>
    </xf>
    <xf numFmtId="0" fontId="29" fillId="3" borderId="1" xfId="0" applyFont="1" applyFill="1" applyBorder="1" applyAlignment="1" applyProtection="1">
      <alignment horizontal="center" vertical="center"/>
      <protection locked="0"/>
    </xf>
    <xf numFmtId="0" fontId="29" fillId="3" borderId="41" xfId="0" applyFont="1" applyFill="1" applyBorder="1" applyAlignment="1" applyProtection="1">
      <alignment vertical="center" wrapText="1"/>
      <protection locked="0"/>
    </xf>
    <xf numFmtId="0" fontId="29" fillId="3" borderId="22" xfId="0" applyFont="1" applyFill="1" applyBorder="1" applyAlignment="1" applyProtection="1">
      <alignment vertical="center" wrapText="1"/>
      <protection locked="0"/>
    </xf>
    <xf numFmtId="0" fontId="29" fillId="3" borderId="22" xfId="0" applyFont="1" applyFill="1" applyBorder="1" applyAlignment="1" applyProtection="1">
      <alignment horizontal="center" vertical="center"/>
      <protection locked="0"/>
    </xf>
    <xf numFmtId="49" fontId="4" fillId="3" borderId="1" xfId="0" applyNumberFormat="1" applyFont="1" applyFill="1" applyBorder="1" applyAlignment="1" applyProtection="1">
      <alignment horizontal="center" vertical="center"/>
      <protection locked="0"/>
    </xf>
    <xf numFmtId="0" fontId="12" fillId="0" borderId="0" xfId="2">
      <alignment vertical="center"/>
    </xf>
    <xf numFmtId="0" fontId="12" fillId="0" borderId="15" xfId="2" applyBorder="1">
      <alignment vertical="center"/>
    </xf>
    <xf numFmtId="0" fontId="15" fillId="0" borderId="15" xfId="2" applyFont="1" applyBorder="1">
      <alignment vertical="center"/>
    </xf>
    <xf numFmtId="0" fontId="15" fillId="0" borderId="0" xfId="2" applyFont="1">
      <alignment vertical="center"/>
    </xf>
    <xf numFmtId="0" fontId="14" fillId="0" borderId="15" xfId="2" applyFont="1" applyBorder="1">
      <alignment vertical="center"/>
    </xf>
    <xf numFmtId="0" fontId="14" fillId="0" borderId="0" xfId="2" applyFont="1">
      <alignment vertical="center"/>
    </xf>
    <xf numFmtId="0" fontId="12" fillId="0" borderId="1" xfId="2" applyBorder="1" applyAlignment="1">
      <alignment horizontal="center" vertical="center"/>
    </xf>
    <xf numFmtId="0" fontId="12" fillId="0" borderId="12" xfId="2" applyBorder="1">
      <alignment vertical="center"/>
    </xf>
    <xf numFmtId="0" fontId="12" fillId="2" borderId="0" xfId="2" applyFill="1">
      <alignment vertical="center"/>
    </xf>
    <xf numFmtId="0" fontId="12" fillId="0" borderId="13" xfId="2" applyBorder="1">
      <alignment vertical="center"/>
    </xf>
    <xf numFmtId="0" fontId="12" fillId="0" borderId="14" xfId="2" applyBorder="1">
      <alignment vertical="center"/>
    </xf>
    <xf numFmtId="0" fontId="12" fillId="0" borderId="16" xfId="2" applyBorder="1">
      <alignment vertical="center"/>
    </xf>
    <xf numFmtId="0" fontId="12" fillId="0" borderId="100" xfId="2" applyBorder="1">
      <alignment vertical="center"/>
    </xf>
    <xf numFmtId="0" fontId="12" fillId="0" borderId="80" xfId="2" applyBorder="1">
      <alignment vertical="center"/>
    </xf>
    <xf numFmtId="0" fontId="12" fillId="0" borderId="101" xfId="2" applyBorder="1">
      <alignment vertical="center"/>
    </xf>
    <xf numFmtId="0" fontId="15" fillId="0" borderId="81" xfId="2" applyFont="1" applyBorder="1">
      <alignment vertical="center"/>
    </xf>
    <xf numFmtId="0" fontId="12" fillId="0" borderId="81" xfId="2" applyBorder="1">
      <alignment vertical="center"/>
    </xf>
    <xf numFmtId="0" fontId="14" fillId="0" borderId="81" xfId="2" applyFont="1" applyBorder="1">
      <alignment vertical="center"/>
    </xf>
    <xf numFmtId="0" fontId="10" fillId="0" borderId="0" xfId="2" applyFont="1" applyAlignment="1">
      <alignment horizontal="left" vertical="center"/>
    </xf>
    <xf numFmtId="0" fontId="12" fillId="0" borderId="102" xfId="2" applyBorder="1">
      <alignment vertical="center"/>
    </xf>
    <xf numFmtId="0" fontId="25" fillId="2" borderId="0" xfId="2" applyFont="1" applyFill="1">
      <alignment vertical="center"/>
    </xf>
    <xf numFmtId="0" fontId="9" fillId="0" borderId="27" xfId="0" applyFont="1" applyBorder="1" applyAlignment="1" applyProtection="1">
      <alignment vertical="center" wrapText="1"/>
      <protection locked="0"/>
    </xf>
    <xf numFmtId="0" fontId="7" fillId="0" borderId="0" xfId="0" applyFont="1" applyAlignment="1">
      <alignment horizontal="center" vertical="center"/>
    </xf>
    <xf numFmtId="0" fontId="5" fillId="4" borderId="1" xfId="0" applyFont="1" applyFill="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4" fillId="3" borderId="21" xfId="0" applyFont="1" applyFill="1" applyBorder="1" applyAlignment="1">
      <alignment horizontal="center" vertical="center" shrinkToFit="1"/>
    </xf>
    <xf numFmtId="0" fontId="4" fillId="3" borderId="23" xfId="0" applyFont="1" applyFill="1" applyBorder="1" applyAlignment="1">
      <alignment horizontal="center" vertical="center" shrinkToFit="1"/>
    </xf>
    <xf numFmtId="0" fontId="12" fillId="0" borderId="62" xfId="0" applyFont="1" applyBorder="1" applyAlignment="1">
      <alignment horizontal="left" vertical="center"/>
    </xf>
    <xf numFmtId="14" fontId="0" fillId="0" borderId="0" xfId="0" applyNumberFormat="1"/>
    <xf numFmtId="0" fontId="37" fillId="0" borderId="0" xfId="0" applyFont="1" applyAlignment="1">
      <alignment vertical="center"/>
    </xf>
    <xf numFmtId="49" fontId="37" fillId="0" borderId="0" xfId="0" applyNumberFormat="1" applyFont="1" applyAlignment="1">
      <alignment vertical="center"/>
    </xf>
    <xf numFmtId="176" fontId="37" fillId="0" borderId="0" xfId="0" applyNumberFormat="1" applyFont="1" applyAlignment="1">
      <alignment vertical="center"/>
    </xf>
    <xf numFmtId="0" fontId="37" fillId="0" borderId="0" xfId="0" applyFont="1" applyAlignment="1">
      <alignment horizontal="left" vertical="center"/>
    </xf>
    <xf numFmtId="14" fontId="4" fillId="3" borderId="74" xfId="0" applyNumberFormat="1" applyFont="1" applyFill="1" applyBorder="1" applyAlignment="1" applyProtection="1">
      <alignment horizontal="center" vertical="center"/>
      <protection locked="0"/>
    </xf>
    <xf numFmtId="0" fontId="4" fillId="0" borderId="74" xfId="0" applyFont="1" applyBorder="1" applyAlignment="1">
      <alignment vertical="center"/>
    </xf>
    <xf numFmtId="0" fontId="4" fillId="0" borderId="94" xfId="0" applyFont="1" applyBorder="1" applyAlignment="1">
      <alignment vertical="center"/>
    </xf>
    <xf numFmtId="0" fontId="4" fillId="0" borderId="23" xfId="0" applyFont="1" applyBorder="1" applyAlignment="1">
      <alignment vertical="center"/>
    </xf>
    <xf numFmtId="0" fontId="39" fillId="0" borderId="0" xfId="0" applyFont="1" applyAlignment="1">
      <alignment horizontal="left" vertical="center"/>
    </xf>
    <xf numFmtId="0" fontId="10" fillId="4" borderId="49" xfId="0" applyFont="1" applyFill="1" applyBorder="1" applyAlignment="1">
      <alignment horizontal="center" vertical="center"/>
    </xf>
    <xf numFmtId="0" fontId="8" fillId="0" borderId="49" xfId="0" applyFont="1" applyBorder="1" applyAlignment="1">
      <alignment horizontal="center" vertical="center" shrinkToFit="1"/>
    </xf>
    <xf numFmtId="0" fontId="12" fillId="4" borderId="3" xfId="0" applyFont="1" applyFill="1" applyBorder="1" applyAlignment="1">
      <alignment horizontal="center" vertical="center"/>
    </xf>
    <xf numFmtId="0" fontId="12" fillId="4" borderId="11" xfId="0" applyFont="1" applyFill="1" applyBorder="1" applyAlignment="1">
      <alignment horizontal="center" vertical="center"/>
    </xf>
    <xf numFmtId="0" fontId="12" fillId="0" borderId="11" xfId="0" applyFont="1" applyBorder="1" applyAlignment="1">
      <alignment horizontal="center" vertical="center" shrinkToFit="1"/>
    </xf>
    <xf numFmtId="0" fontId="8" fillId="0" borderId="97" xfId="0" applyFont="1" applyBorder="1" applyAlignment="1">
      <alignment horizontal="center" vertical="center" shrinkToFit="1"/>
    </xf>
    <xf numFmtId="0" fontId="5" fillId="0" borderId="49" xfId="3" applyFont="1" applyBorder="1" applyAlignment="1">
      <alignment horizontal="center" vertical="center"/>
    </xf>
    <xf numFmtId="0" fontId="5" fillId="0" borderId="3" xfId="3" applyFont="1" applyBorder="1" applyAlignment="1">
      <alignment horizontal="center" vertical="center"/>
    </xf>
    <xf numFmtId="0" fontId="5" fillId="0" borderId="97" xfId="3" applyFont="1" applyBorder="1" applyAlignment="1">
      <alignment horizontal="center" vertical="center"/>
    </xf>
    <xf numFmtId="0" fontId="5" fillId="0" borderId="2" xfId="3" applyFont="1" applyBorder="1" applyAlignment="1" applyProtection="1">
      <alignment horizontal="right" vertical="center"/>
      <protection locked="0"/>
    </xf>
    <xf numFmtId="0" fontId="5" fillId="0" borderId="0" xfId="3" applyFont="1" applyAlignment="1" applyProtection="1">
      <alignment horizontal="right" vertical="center"/>
      <protection locked="0"/>
    </xf>
    <xf numFmtId="0" fontId="5" fillId="0" borderId="6" xfId="3" applyFont="1" applyBorder="1" applyAlignment="1" applyProtection="1">
      <alignment horizontal="right" vertical="center"/>
      <protection locked="0"/>
    </xf>
    <xf numFmtId="0" fontId="10" fillId="4" borderId="3"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6" xfId="0" applyFont="1" applyFill="1" applyBorder="1" applyAlignment="1">
      <alignment horizontal="center" vertical="center"/>
    </xf>
    <xf numFmtId="0" fontId="25" fillId="2" borderId="0" xfId="0" applyFont="1" applyFill="1" applyAlignment="1">
      <alignment vertical="center"/>
    </xf>
    <xf numFmtId="0" fontId="25" fillId="2" borderId="0" xfId="0" applyFont="1" applyFill="1" applyAlignment="1">
      <alignment vertical="top" wrapText="1"/>
    </xf>
    <xf numFmtId="0" fontId="40" fillId="2" borderId="0" xfId="2" applyFont="1" applyFill="1" applyAlignment="1">
      <alignment vertical="center" wrapText="1"/>
    </xf>
    <xf numFmtId="0" fontId="41" fillId="0" borderId="0" xfId="0" applyFont="1" applyAlignment="1">
      <alignment horizontal="center"/>
    </xf>
    <xf numFmtId="0" fontId="41" fillId="0" borderId="0" xfId="0" applyFont="1"/>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9" fillId="0" borderId="1" xfId="0" applyNumberFormat="1" applyFont="1" applyBorder="1" applyAlignment="1">
      <alignment horizontal="center" vertical="center" wrapText="1"/>
    </xf>
    <xf numFmtId="0" fontId="9" fillId="0" borderId="0" xfId="0" applyFont="1" applyAlignment="1">
      <alignment vertical="center" wrapText="1"/>
    </xf>
    <xf numFmtId="0" fontId="9" fillId="0" borderId="1" xfId="0" applyFont="1" applyBorder="1" applyAlignment="1">
      <alignment horizontal="center" vertical="center" wrapText="1"/>
    </xf>
    <xf numFmtId="0" fontId="43" fillId="0" borderId="1" xfId="0" applyFont="1" applyBorder="1" applyAlignment="1">
      <alignment vertical="center" wrapText="1"/>
    </xf>
    <xf numFmtId="0" fontId="2" fillId="0" borderId="1" xfId="0" applyFont="1" applyBorder="1" applyAlignment="1">
      <alignment vertical="center" wrapText="1"/>
    </xf>
    <xf numFmtId="0" fontId="9" fillId="0" borderId="0" xfId="0" applyFont="1" applyAlignment="1">
      <alignment vertical="center"/>
    </xf>
    <xf numFmtId="0" fontId="44" fillId="0" borderId="1" xfId="0" applyFont="1" applyBorder="1" applyAlignment="1">
      <alignment vertical="center" wrapText="1"/>
    </xf>
    <xf numFmtId="0" fontId="45" fillId="0" borderId="1"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0" fontId="0" fillId="0" borderId="0" xfId="0" applyAlignment="1">
      <alignment horizontal="left" vertical="top" wrapText="1"/>
    </xf>
    <xf numFmtId="0" fontId="0" fillId="0" borderId="2" xfId="0" applyBorder="1" applyAlignment="1">
      <alignment horizontal="left" vertical="center" wrapText="1" indent="1"/>
    </xf>
    <xf numFmtId="0" fontId="0" fillId="0" borderId="0" xfId="0" applyAlignment="1">
      <alignment horizontal="left" vertical="center" wrapText="1" indent="1"/>
    </xf>
    <xf numFmtId="0" fontId="0" fillId="14" borderId="21" xfId="0" applyFill="1" applyBorder="1" applyAlignment="1">
      <alignment horizontal="center" vertical="center"/>
    </xf>
    <xf numFmtId="0" fontId="0" fillId="14" borderId="26" xfId="0" applyFill="1" applyBorder="1" applyAlignment="1">
      <alignment horizontal="center" vertical="center"/>
    </xf>
    <xf numFmtId="0" fontId="0" fillId="13" borderId="21" xfId="0" applyFill="1" applyBorder="1" applyAlignment="1">
      <alignment horizontal="center" vertical="center"/>
    </xf>
    <xf numFmtId="0" fontId="0" fillId="13" borderId="26" xfId="0" applyFill="1" applyBorder="1" applyAlignment="1">
      <alignment horizontal="center" vertical="center"/>
    </xf>
    <xf numFmtId="0" fontId="0" fillId="0" borderId="0" xfId="0" applyAlignment="1">
      <alignment vertical="top" wrapText="1"/>
    </xf>
    <xf numFmtId="0" fontId="0" fillId="11" borderId="1" xfId="0" applyFill="1" applyBorder="1" applyAlignment="1">
      <alignment horizontal="left" indent="1"/>
    </xf>
    <xf numFmtId="0" fontId="0" fillId="0" borderId="21"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11" borderId="21" xfId="0" applyFill="1" applyBorder="1" applyAlignment="1">
      <alignment horizontal="left" vertical="center" indent="1"/>
    </xf>
    <xf numFmtId="0" fontId="0" fillId="0" borderId="1" xfId="0" applyBorder="1" applyProtection="1">
      <protection locked="0"/>
    </xf>
    <xf numFmtId="0" fontId="31" fillId="0" borderId="2" xfId="0" applyFont="1" applyBorder="1" applyAlignment="1">
      <alignment horizontal="center"/>
    </xf>
    <xf numFmtId="0" fontId="31" fillId="0" borderId="0" xfId="0" applyFont="1" applyAlignment="1">
      <alignment horizontal="center"/>
    </xf>
    <xf numFmtId="0" fontId="0" fillId="13" borderId="21" xfId="0" applyFill="1" applyBorder="1" applyAlignment="1">
      <alignment horizontal="center"/>
    </xf>
    <xf numFmtId="0" fontId="0" fillId="13" borderId="25" xfId="0" applyFill="1" applyBorder="1" applyAlignment="1">
      <alignment horizontal="center"/>
    </xf>
    <xf numFmtId="0" fontId="0" fillId="13" borderId="26" xfId="0" applyFill="1" applyBorder="1" applyAlignment="1">
      <alignment horizontal="center"/>
    </xf>
    <xf numFmtId="0" fontId="0" fillId="10" borderId="35" xfId="0" applyFill="1" applyBorder="1" applyAlignment="1">
      <alignment horizontal="center" vertical="center"/>
    </xf>
    <xf numFmtId="0" fontId="0" fillId="10" borderId="12" xfId="0" applyFill="1" applyBorder="1" applyAlignment="1">
      <alignment horizontal="center" vertical="center"/>
    </xf>
    <xf numFmtId="0" fontId="0" fillId="10" borderId="13" xfId="0" applyFill="1" applyBorder="1" applyAlignment="1">
      <alignment horizontal="center" vertical="center"/>
    </xf>
    <xf numFmtId="38" fontId="0" fillId="0" borderId="21" xfId="1" applyFont="1" applyBorder="1" applyAlignment="1" applyProtection="1">
      <alignment horizontal="center"/>
      <protection locked="0"/>
    </xf>
    <xf numFmtId="38" fontId="0" fillId="0" borderId="25" xfId="1" applyFont="1" applyBorder="1" applyAlignment="1" applyProtection="1">
      <alignment horizontal="center"/>
      <protection locked="0"/>
    </xf>
    <xf numFmtId="0" fontId="0" fillId="10" borderId="49" xfId="0" applyFill="1" applyBorder="1" applyAlignment="1">
      <alignment vertical="center"/>
    </xf>
    <xf numFmtId="0" fontId="0" fillId="10" borderId="3" xfId="0" applyFill="1" applyBorder="1" applyAlignment="1">
      <alignment vertical="center"/>
    </xf>
    <xf numFmtId="0" fontId="0" fillId="10" borderId="50" xfId="0" applyFill="1" applyBorder="1" applyAlignment="1">
      <alignment vertical="center"/>
    </xf>
    <xf numFmtId="0" fontId="0" fillId="10" borderId="29" xfId="0" applyFill="1" applyBorder="1" applyAlignment="1">
      <alignment vertical="center"/>
    </xf>
    <xf numFmtId="0" fontId="0" fillId="10" borderId="21" xfId="0" applyFill="1" applyBorder="1"/>
    <xf numFmtId="0" fontId="0" fillId="10" borderId="26" xfId="0" applyFill="1" applyBorder="1"/>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21" xfId="0" applyBorder="1" applyAlignment="1" applyProtection="1">
      <alignment horizontal="center"/>
      <protection locked="0"/>
    </xf>
    <xf numFmtId="38" fontId="0" fillId="0" borderId="2" xfId="0" applyNumberFormat="1" applyBorder="1" applyAlignment="1">
      <alignment horizontal="center"/>
    </xf>
    <xf numFmtId="0" fontId="0" fillId="0" borderId="0" xfId="0" applyAlignment="1">
      <alignment horizontal="center"/>
    </xf>
    <xf numFmtId="0" fontId="0" fillId="0" borderId="2" xfId="0" applyBorder="1" applyAlignment="1">
      <alignment horizontal="center" shrinkToFit="1"/>
    </xf>
    <xf numFmtId="0" fontId="0" fillId="0" borderId="0" xfId="0" applyAlignment="1">
      <alignment horizontal="center" shrinkToFit="1"/>
    </xf>
    <xf numFmtId="0" fontId="0" fillId="12" borderId="1" xfId="0" applyFill="1" applyBorder="1" applyAlignment="1">
      <alignment horizontal="left" indent="1"/>
    </xf>
    <xf numFmtId="0" fontId="0" fillId="12" borderId="35"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13" xfId="0" applyFill="1" applyBorder="1" applyAlignment="1">
      <alignment horizontal="center" vertical="center" wrapText="1"/>
    </xf>
    <xf numFmtId="0" fontId="0" fillId="0" borderId="1" xfId="0" applyBorder="1" applyAlignment="1" applyProtection="1">
      <alignment horizontal="left"/>
      <protection locked="0"/>
    </xf>
    <xf numFmtId="0" fontId="0" fillId="0" borderId="26" xfId="0" applyBorder="1" applyAlignment="1" applyProtection="1">
      <alignment horizontal="center"/>
      <protection locked="0"/>
    </xf>
    <xf numFmtId="0" fontId="0" fillId="11" borderId="35" xfId="0" applyFill="1" applyBorder="1" applyAlignment="1">
      <alignment horizontal="left" indent="1"/>
    </xf>
    <xf numFmtId="0" fontId="0" fillId="0" borderId="35" xfId="0" applyBorder="1" applyProtection="1">
      <protection locked="0"/>
    </xf>
    <xf numFmtId="0" fontId="0" fillId="8" borderId="87" xfId="0" applyFill="1" applyBorder="1" applyAlignment="1">
      <alignment horizontal="left" indent="1"/>
    </xf>
    <xf numFmtId="0" fontId="0" fillId="8" borderId="75" xfId="0" applyFill="1" applyBorder="1" applyAlignment="1">
      <alignment horizontal="left" indent="1"/>
    </xf>
    <xf numFmtId="31" fontId="0" fillId="0" borderId="22" xfId="0" applyNumberFormat="1" applyBorder="1" applyAlignment="1" applyProtection="1">
      <alignment horizontal="center" shrinkToFit="1"/>
      <protection locked="0"/>
    </xf>
    <xf numFmtId="31" fontId="0" fillId="0" borderId="24" xfId="0" applyNumberFormat="1" applyBorder="1" applyAlignment="1" applyProtection="1">
      <alignment horizontal="center" shrinkToFit="1"/>
      <protection locked="0"/>
    </xf>
    <xf numFmtId="0" fontId="0" fillId="0" borderId="59"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11" borderId="49" xfId="0" applyFill="1" applyBorder="1" applyAlignment="1">
      <alignment horizontal="left" vertical="center" indent="1"/>
    </xf>
    <xf numFmtId="0" fontId="0" fillId="11" borderId="50" xfId="0" applyFill="1" applyBorder="1" applyAlignment="1">
      <alignment horizontal="left" vertical="center" indent="1"/>
    </xf>
    <xf numFmtId="0" fontId="0" fillId="0" borderId="50" xfId="0" applyBorder="1" applyProtection="1">
      <protection locked="0"/>
    </xf>
    <xf numFmtId="0" fontId="0" fillId="0" borderId="29" xfId="0" applyBorder="1" applyProtection="1">
      <protection locked="0"/>
    </xf>
    <xf numFmtId="0" fontId="0" fillId="0" borderId="30" xfId="0" applyBorder="1" applyProtection="1">
      <protection locked="0"/>
    </xf>
    <xf numFmtId="0" fontId="0" fillId="11" borderId="1" xfId="0" applyFill="1" applyBorder="1" applyAlignment="1">
      <alignment horizontal="center" vertical="center" textRotation="255"/>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0" fillId="12" borderId="21" xfId="0" applyFill="1" applyBorder="1" applyAlignment="1">
      <alignment horizontal="left" indent="1"/>
    </xf>
    <xf numFmtId="0" fontId="0" fillId="12" borderId="25" xfId="0" applyFill="1" applyBorder="1" applyAlignment="1">
      <alignment horizontal="left" indent="1"/>
    </xf>
    <xf numFmtId="0" fontId="0" fillId="12" borderId="26" xfId="0" applyFill="1" applyBorder="1" applyAlignment="1">
      <alignment horizontal="left" indent="1"/>
    </xf>
    <xf numFmtId="0" fontId="0" fillId="0" borderId="82" xfId="0" applyBorder="1" applyProtection="1">
      <protection locked="0"/>
    </xf>
    <xf numFmtId="0" fontId="0" fillId="13" borderId="1" xfId="0" applyFill="1" applyBorder="1" applyAlignment="1">
      <alignment horizontal="center" vertical="center" textRotation="255"/>
    </xf>
    <xf numFmtId="0" fontId="0" fillId="0" borderId="1" xfId="0" applyBorder="1" applyAlignment="1">
      <alignment horizontal="center"/>
    </xf>
    <xf numFmtId="0" fontId="0" fillId="0" borderId="9" xfId="0" applyBorder="1" applyAlignment="1">
      <alignment horizontal="center"/>
    </xf>
    <xf numFmtId="0" fontId="0" fillId="0" borderId="21" xfId="0" applyBorder="1" applyAlignment="1">
      <alignment horizontal="center" vertical="center" wrapText="1" shrinkToFit="1"/>
    </xf>
    <xf numFmtId="0" fontId="0" fillId="0" borderId="26" xfId="0" applyBorder="1" applyAlignment="1">
      <alignment horizontal="center" vertical="center" wrapText="1" shrinkToFit="1"/>
    </xf>
    <xf numFmtId="0" fontId="0" fillId="3" borderId="1" xfId="0" applyFill="1" applyBorder="1" applyAlignment="1">
      <alignment horizontal="center" vertical="center"/>
    </xf>
    <xf numFmtId="0" fontId="0" fillId="0" borderId="21"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38" fontId="0" fillId="0" borderId="1" xfId="1" applyFont="1" applyBorder="1" applyAlignment="1" applyProtection="1">
      <alignment horizontal="center"/>
      <protection locked="0"/>
    </xf>
    <xf numFmtId="0" fontId="8" fillId="13" borderId="1" xfId="0" applyFont="1" applyFill="1" applyBorder="1" applyAlignment="1">
      <alignment horizontal="center" vertical="center" shrinkToFit="1"/>
    </xf>
    <xf numFmtId="0" fontId="0" fillId="10" borderId="3" xfId="0" applyFill="1" applyBorder="1" applyAlignment="1">
      <alignment horizontal="center" vertical="center"/>
    </xf>
    <xf numFmtId="0" fontId="0" fillId="10" borderId="0" xfId="0" applyFill="1" applyAlignment="1">
      <alignment horizontal="center" vertical="center"/>
    </xf>
    <xf numFmtId="0" fontId="0" fillId="10" borderId="29" xfId="0" applyFill="1" applyBorder="1" applyAlignment="1">
      <alignment horizontal="center" vertical="center"/>
    </xf>
    <xf numFmtId="0" fontId="0" fillId="0" borderId="13" xfId="0" applyBorder="1" applyAlignment="1" applyProtection="1">
      <alignment horizontal="center"/>
      <protection locked="0"/>
    </xf>
    <xf numFmtId="0" fontId="0" fillId="9" borderId="13" xfId="0" applyFill="1" applyBorder="1" applyAlignment="1">
      <alignment horizontal="center" vertical="center" textRotation="255"/>
    </xf>
    <xf numFmtId="0" fontId="0" fillId="9" borderId="1" xfId="0" applyFill="1" applyBorder="1" applyAlignment="1">
      <alignment horizontal="center" vertical="center" textRotation="255"/>
    </xf>
    <xf numFmtId="0" fontId="0" fillId="9" borderId="35" xfId="0" applyFill="1" applyBorder="1" applyAlignment="1">
      <alignment horizontal="center" vertical="center" textRotation="255"/>
    </xf>
    <xf numFmtId="0" fontId="0" fillId="0" borderId="88" xfId="0" applyBorder="1" applyProtection="1">
      <protection locked="0"/>
    </xf>
    <xf numFmtId="0" fontId="0" fillId="0" borderId="89" xfId="0" applyBorder="1" applyProtection="1">
      <protection locked="0"/>
    </xf>
    <xf numFmtId="0" fontId="0" fillId="0" borderId="31" xfId="0" applyBorder="1" applyProtection="1">
      <protection locked="0"/>
    </xf>
    <xf numFmtId="0" fontId="25" fillId="0" borderId="21" xfId="0" applyFont="1" applyBorder="1" applyProtection="1">
      <protection locked="0"/>
    </xf>
    <xf numFmtId="0" fontId="25" fillId="0" borderId="25" xfId="0" applyFont="1" applyBorder="1" applyProtection="1">
      <protection locked="0"/>
    </xf>
    <xf numFmtId="0" fontId="25" fillId="0" borderId="26" xfId="0" applyFont="1" applyBorder="1" applyProtection="1">
      <protection locked="0"/>
    </xf>
    <xf numFmtId="0" fontId="0" fillId="11" borderId="11" xfId="0" applyFill="1" applyBorder="1" applyAlignment="1">
      <alignment horizontal="center" vertical="center"/>
    </xf>
    <xf numFmtId="0" fontId="0" fillId="11" borderId="62" xfId="0" applyFill="1" applyBorder="1" applyAlignment="1">
      <alignment horizontal="center" vertical="center"/>
    </xf>
    <xf numFmtId="0" fontId="0" fillId="11" borderId="30" xfId="0" applyFill="1" applyBorder="1" applyAlignment="1">
      <alignment horizontal="center" vertical="center"/>
    </xf>
    <xf numFmtId="0" fontId="0" fillId="11" borderId="11" xfId="0" applyFill="1" applyBorder="1" applyAlignment="1">
      <alignment horizontal="center" vertical="center" wrapText="1"/>
    </xf>
    <xf numFmtId="0" fontId="0" fillId="11" borderId="62" xfId="0" applyFill="1" applyBorder="1" applyAlignment="1">
      <alignment horizontal="center" vertical="center" wrapText="1"/>
    </xf>
    <xf numFmtId="14" fontId="0" fillId="0" borderId="21" xfId="0" applyNumberFormat="1" applyBorder="1" applyAlignment="1" applyProtection="1">
      <alignment horizontal="center"/>
      <protection locked="0"/>
    </xf>
    <xf numFmtId="0" fontId="0" fillId="0" borderId="25" xfId="0" applyBorder="1" applyAlignment="1" applyProtection="1">
      <alignment horizontal="center"/>
      <protection locked="0"/>
    </xf>
    <xf numFmtId="0" fontId="0" fillId="6" borderId="2" xfId="0" applyFill="1" applyBorder="1" applyAlignment="1">
      <alignment horizontal="center" vertical="center" textRotation="255"/>
    </xf>
    <xf numFmtId="14" fontId="0" fillId="0" borderId="25" xfId="0" applyNumberFormat="1" applyBorder="1" applyAlignment="1" applyProtection="1">
      <alignment horizontal="center"/>
      <protection locked="0"/>
    </xf>
    <xf numFmtId="0" fontId="0" fillId="9" borderId="13" xfId="0" applyFill="1" applyBorder="1" applyAlignment="1">
      <alignment horizontal="center"/>
    </xf>
    <xf numFmtId="0" fontId="0" fillId="9" borderId="1" xfId="0" applyFill="1" applyBorder="1" applyAlignment="1">
      <alignment horizontal="center"/>
    </xf>
    <xf numFmtId="0" fontId="8" fillId="9" borderId="1" xfId="0" applyFont="1" applyFill="1" applyBorder="1" applyAlignment="1">
      <alignment horizontal="center" vertical="center" shrinkToFit="1"/>
    </xf>
    <xf numFmtId="0" fontId="0" fillId="9" borderId="26" xfId="0" applyFill="1" applyBorder="1" applyAlignment="1">
      <alignment horizontal="center" wrapText="1"/>
    </xf>
    <xf numFmtId="0" fontId="0" fillId="8" borderId="72" xfId="0" applyFill="1" applyBorder="1" applyAlignment="1">
      <alignment horizontal="left" indent="1"/>
    </xf>
    <xf numFmtId="0" fontId="0" fillId="8" borderId="56" xfId="0" applyFill="1" applyBorder="1" applyAlignment="1">
      <alignment horizontal="left" indent="1"/>
    </xf>
    <xf numFmtId="0" fontId="0" fillId="8" borderId="37" xfId="0" applyFill="1" applyBorder="1" applyAlignment="1">
      <alignment horizontal="left" indent="1"/>
    </xf>
    <xf numFmtId="0" fontId="0" fillId="8" borderId="26" xfId="0" applyFill="1" applyBorder="1" applyAlignment="1">
      <alignment horizontal="left" indent="1"/>
    </xf>
    <xf numFmtId="0" fontId="0" fillId="0" borderId="20"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3" xfId="0" applyBorder="1" applyProtection="1">
      <protection locked="0"/>
    </xf>
    <xf numFmtId="0" fontId="46" fillId="0" borderId="1" xfId="4" applyBorder="1" applyProtection="1">
      <protection locked="0"/>
    </xf>
    <xf numFmtId="0" fontId="15" fillId="0" borderId="0" xfId="0" applyFont="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9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7"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1" xfId="0" applyFont="1" applyBorder="1" applyAlignment="1">
      <alignment horizontal="center" vertical="center"/>
    </xf>
    <xf numFmtId="0" fontId="12" fillId="0" borderId="25" xfId="0" applyFont="1" applyBorder="1" applyAlignment="1">
      <alignment vertical="center" wrapText="1"/>
    </xf>
    <xf numFmtId="0" fontId="12" fillId="0" borderId="53" xfId="0" applyFont="1" applyBorder="1" applyAlignment="1">
      <alignment vertical="center" wrapText="1"/>
    </xf>
    <xf numFmtId="0" fontId="12" fillId="0" borderId="21" xfId="0" applyFont="1" applyBorder="1" applyAlignment="1">
      <alignment vertical="center" wrapText="1"/>
    </xf>
    <xf numFmtId="0" fontId="10" fillId="4" borderId="21"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0" fontId="8" fillId="0" borderId="46" xfId="0" applyFont="1" applyBorder="1" applyAlignment="1">
      <alignment horizontal="left" vertical="center" shrinkToFit="1"/>
    </xf>
    <xf numFmtId="0" fontId="8" fillId="0" borderId="1" xfId="0" applyFont="1" applyBorder="1" applyAlignment="1">
      <alignment horizontal="left" shrinkToFit="1"/>
    </xf>
    <xf numFmtId="0" fontId="8" fillId="0" borderId="21"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6" fillId="0" borderId="6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6" fillId="0" borderId="6" xfId="0" applyFont="1" applyBorder="1" applyAlignment="1">
      <alignment vertical="center" wrapText="1"/>
    </xf>
    <xf numFmtId="0" fontId="6" fillId="0" borderId="50" xfId="0" applyFont="1" applyBorder="1" applyAlignment="1">
      <alignment vertical="center" wrapText="1"/>
    </xf>
    <xf numFmtId="0" fontId="6" fillId="0" borderId="29" xfId="0" applyFont="1" applyBorder="1" applyAlignment="1">
      <alignment vertical="center" wrapText="1"/>
    </xf>
    <xf numFmtId="0" fontId="6" fillId="0" borderId="90" xfId="0" applyFont="1" applyBorder="1" applyAlignment="1">
      <alignment vertical="center" wrapText="1"/>
    </xf>
    <xf numFmtId="0" fontId="10" fillId="0" borderId="1" xfId="0" applyFont="1" applyBorder="1" applyAlignment="1">
      <alignment horizontal="right" vertical="center"/>
    </xf>
    <xf numFmtId="0" fontId="0" fillId="0" borderId="1" xfId="0" applyBorder="1" applyAlignment="1">
      <alignment horizontal="right"/>
    </xf>
    <xf numFmtId="0" fontId="10" fillId="4" borderId="72"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8" fillId="0" borderId="13" xfId="0" applyFont="1" applyBorder="1" applyAlignment="1">
      <alignment horizontal="center" vertical="center" shrinkToFit="1"/>
    </xf>
    <xf numFmtId="0" fontId="8" fillId="0" borderId="50" xfId="0" applyFont="1" applyBorder="1" applyAlignment="1">
      <alignment horizontal="center" vertical="center" shrinkToFit="1"/>
    </xf>
    <xf numFmtId="0" fontId="6" fillId="0" borderId="36" xfId="0" applyFont="1" applyBorder="1" applyAlignment="1">
      <alignment vertical="center" wrapText="1" shrinkToFit="1"/>
    </xf>
    <xf numFmtId="0" fontId="6" fillId="0" borderId="25" xfId="0" applyFont="1" applyBorder="1" applyAlignment="1">
      <alignment vertical="center" wrapText="1" shrinkToFit="1"/>
    </xf>
    <xf numFmtId="0" fontId="6" fillId="0" borderId="53" xfId="0" applyFont="1" applyBorder="1" applyAlignment="1">
      <alignment vertical="center" wrapText="1" shrinkToFit="1"/>
    </xf>
    <xf numFmtId="0" fontId="6" fillId="0" borderId="93" xfId="0" applyFont="1" applyBorder="1" applyAlignment="1">
      <alignment vertical="center" wrapText="1" shrinkToFit="1"/>
    </xf>
    <xf numFmtId="0" fontId="6" fillId="0" borderId="74" xfId="0" applyFont="1" applyBorder="1" applyAlignment="1">
      <alignment vertical="center" wrapText="1" shrinkToFit="1"/>
    </xf>
    <xf numFmtId="0" fontId="6" fillId="0" borderId="94" xfId="0" applyFont="1" applyBorder="1" applyAlignment="1">
      <alignment vertical="center" wrapText="1" shrinkToFit="1"/>
    </xf>
    <xf numFmtId="0" fontId="10" fillId="4" borderId="51" xfId="0" applyFont="1" applyFill="1" applyBorder="1" applyAlignment="1">
      <alignment horizontal="center" vertical="center"/>
    </xf>
    <xf numFmtId="0" fontId="10" fillId="4" borderId="20" xfId="0" applyFont="1" applyFill="1" applyBorder="1" applyAlignment="1">
      <alignment horizontal="center" vertical="center"/>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3" xfId="0" applyFont="1" applyBorder="1" applyAlignment="1">
      <alignment horizontal="center" vertical="center"/>
    </xf>
    <xf numFmtId="0" fontId="5" fillId="0" borderId="49" xfId="0" applyFont="1" applyBorder="1" applyAlignment="1">
      <alignment horizontal="left" vertical="center" wrapText="1"/>
    </xf>
    <xf numFmtId="0" fontId="5" fillId="0" borderId="3" xfId="0" applyFont="1" applyBorder="1" applyAlignment="1">
      <alignment horizontal="left" vertical="center" wrapText="1"/>
    </xf>
    <xf numFmtId="0" fontId="8" fillId="0" borderId="11" xfId="0" applyFont="1" applyBorder="1" applyAlignment="1">
      <alignment horizontal="left" vertical="center" wrapText="1"/>
    </xf>
    <xf numFmtId="0" fontId="5" fillId="0" borderId="50" xfId="0" applyFont="1" applyBorder="1" applyAlignment="1">
      <alignment horizontal="left" vertical="center" wrapText="1"/>
    </xf>
    <xf numFmtId="0" fontId="5" fillId="0" borderId="29" xfId="0" applyFont="1" applyBorder="1" applyAlignment="1">
      <alignment horizontal="left" vertical="center" wrapText="1"/>
    </xf>
    <xf numFmtId="0" fontId="8" fillId="0" borderId="30" xfId="0" applyFont="1" applyBorder="1" applyAlignment="1">
      <alignment horizontal="left" vertical="center" wrapText="1"/>
    </xf>
    <xf numFmtId="0" fontId="6" fillId="0" borderId="59" xfId="0" applyFont="1" applyBorder="1" applyAlignment="1">
      <alignment horizontal="left" vertical="center" wrapText="1"/>
    </xf>
    <xf numFmtId="0" fontId="6" fillId="0" borderId="60" xfId="0" applyFont="1" applyBorder="1" applyAlignment="1">
      <alignment horizontal="left" vertical="center" wrapText="1"/>
    </xf>
    <xf numFmtId="0" fontId="6" fillId="0" borderId="91" xfId="0" applyFont="1" applyBorder="1" applyAlignment="1">
      <alignment horizontal="left" vertical="center" wrapText="1"/>
    </xf>
    <xf numFmtId="0" fontId="6" fillId="0" borderId="46" xfId="0" applyFont="1" applyBorder="1" applyAlignment="1">
      <alignment horizontal="center" vertical="center" wrapText="1"/>
    </xf>
    <xf numFmtId="0" fontId="6" fillId="0" borderId="46" xfId="0" applyFont="1" applyBorder="1" applyAlignment="1">
      <alignment horizontal="center" vertical="center"/>
    </xf>
    <xf numFmtId="0" fontId="8" fillId="0" borderId="41" xfId="0" applyFont="1" applyBorder="1" applyAlignment="1">
      <alignment horizontal="left" vertical="center" shrinkToFit="1"/>
    </xf>
    <xf numFmtId="0" fontId="8" fillId="0" borderId="22" xfId="0" applyFont="1" applyBorder="1" applyAlignment="1">
      <alignment horizontal="left" shrinkToFit="1"/>
    </xf>
    <xf numFmtId="0" fontId="8" fillId="0" borderId="68" xfId="0" applyFont="1" applyBorder="1" applyAlignment="1">
      <alignment horizontal="left" vertical="center" shrinkToFit="1"/>
    </xf>
    <xf numFmtId="0" fontId="8" fillId="0" borderId="73" xfId="0" applyFont="1" applyBorder="1" applyAlignment="1">
      <alignment horizontal="left" vertical="center" shrinkToFit="1"/>
    </xf>
    <xf numFmtId="0" fontId="8" fillId="0" borderId="74" xfId="0" applyFont="1" applyBorder="1" applyAlignment="1">
      <alignment horizontal="left" vertical="center" shrinkToFit="1"/>
    </xf>
    <xf numFmtId="0" fontId="8" fillId="0" borderId="75" xfId="0" applyFont="1" applyBorder="1" applyAlignment="1">
      <alignment horizontal="left" vertical="center" shrinkToFit="1"/>
    </xf>
    <xf numFmtId="0" fontId="3" fillId="0" borderId="92" xfId="0" applyFont="1" applyBorder="1" applyAlignment="1">
      <alignment horizontal="center" vertical="center" wrapText="1"/>
    </xf>
    <xf numFmtId="0" fontId="3" fillId="0" borderId="22" xfId="0" applyFont="1" applyBorder="1" applyAlignment="1">
      <alignment horizontal="center" vertical="center"/>
    </xf>
    <xf numFmtId="0" fontId="8" fillId="0" borderId="64" xfId="0" applyFont="1" applyBorder="1" applyAlignment="1">
      <alignment horizontal="right" vertical="center" shrinkToFit="1"/>
    </xf>
    <xf numFmtId="0" fontId="8" fillId="0" borderId="65" xfId="0" applyFont="1" applyBorder="1" applyAlignment="1">
      <alignment horizontal="right" vertical="center" shrinkToFit="1"/>
    </xf>
    <xf numFmtId="0" fontId="8" fillId="0" borderId="66" xfId="0" applyFont="1" applyBorder="1" applyAlignment="1">
      <alignment horizontal="right" vertical="center" shrinkToFit="1"/>
    </xf>
    <xf numFmtId="0" fontId="8" fillId="0" borderId="70" xfId="0" applyFont="1" applyBorder="1" applyAlignment="1">
      <alignment horizontal="center" vertical="center" shrinkToFit="1"/>
    </xf>
    <xf numFmtId="0" fontId="8" fillId="0" borderId="13" xfId="0" applyFont="1" applyBorder="1" applyAlignment="1">
      <alignment horizontal="center" shrinkToFit="1"/>
    </xf>
    <xf numFmtId="0" fontId="8" fillId="0" borderId="68" xfId="0" applyFont="1" applyBorder="1" applyAlignment="1">
      <alignment horizontal="center" shrinkToFit="1"/>
    </xf>
    <xf numFmtId="0" fontId="8" fillId="0" borderId="1" xfId="0" applyFont="1" applyBorder="1" applyAlignment="1">
      <alignment horizont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6" xfId="0" applyFont="1" applyBorder="1" applyAlignment="1">
      <alignment horizontal="center" shrinkToFit="1"/>
    </xf>
    <xf numFmtId="0" fontId="4" fillId="0" borderId="21"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8" fillId="0" borderId="67" xfId="0" applyFont="1" applyBorder="1" applyAlignment="1">
      <alignment horizontal="left" vertical="center" shrinkToFit="1"/>
    </xf>
    <xf numFmtId="0" fontId="4" fillId="0" borderId="25" xfId="0" applyFont="1" applyBorder="1" applyAlignment="1">
      <alignment horizontal="center" vertical="center"/>
    </xf>
    <xf numFmtId="0" fontId="3" fillId="0" borderId="25" xfId="0" applyFont="1" applyBorder="1" applyAlignment="1">
      <alignment horizontal="center" vertical="center"/>
    </xf>
    <xf numFmtId="0" fontId="10" fillId="0" borderId="1" xfId="0" applyFont="1" applyBorder="1" applyAlignment="1">
      <alignment horizontal="right" vertical="center" shrinkToFit="1"/>
    </xf>
    <xf numFmtId="0" fontId="10" fillId="0" borderId="1" xfId="0" applyFont="1" applyBorder="1" applyAlignment="1">
      <alignment horizontal="right" shrinkToFit="1"/>
    </xf>
    <xf numFmtId="0" fontId="10" fillId="0" borderId="22" xfId="0" applyFont="1" applyBorder="1" applyAlignment="1">
      <alignment horizontal="right" shrinkToFit="1"/>
    </xf>
    <xf numFmtId="0" fontId="10" fillId="0" borderId="1" xfId="0" applyFont="1" applyBorder="1" applyAlignment="1">
      <alignment horizontal="center" vertical="center"/>
    </xf>
    <xf numFmtId="0" fontId="12" fillId="0" borderId="1" xfId="0" applyFont="1" applyBorder="1" applyAlignment="1">
      <alignment horizontal="center" vertical="center"/>
    </xf>
    <xf numFmtId="0" fontId="10" fillId="4" borderId="55" xfId="0" applyFont="1" applyFill="1" applyBorder="1" applyAlignment="1">
      <alignment horizontal="center"/>
    </xf>
    <xf numFmtId="0" fontId="10" fillId="4" borderId="57" xfId="0" applyFont="1" applyFill="1" applyBorder="1" applyAlignment="1">
      <alignment horizontal="center"/>
    </xf>
    <xf numFmtId="0" fontId="8" fillId="0" borderId="69" xfId="0" applyFont="1" applyBorder="1" applyAlignment="1">
      <alignment horizontal="right" vertical="center" shrinkToFit="1"/>
    </xf>
    <xf numFmtId="0" fontId="8" fillId="0" borderId="1" xfId="0" applyFont="1" applyBorder="1" applyAlignment="1">
      <alignment horizontal="center" vertical="center"/>
    </xf>
    <xf numFmtId="0" fontId="0" fillId="0" borderId="22" xfId="0" applyBorder="1" applyAlignment="1">
      <alignment horizontal="center"/>
    </xf>
    <xf numFmtId="0" fontId="10" fillId="0" borderId="53" xfId="0" applyFont="1" applyBorder="1" applyAlignment="1">
      <alignment horizontal="center" vertical="center"/>
    </xf>
    <xf numFmtId="0" fontId="10" fillId="0" borderId="35" xfId="0" applyFont="1" applyBorder="1" applyAlignment="1">
      <alignment vertical="center" wrapText="1"/>
    </xf>
    <xf numFmtId="0" fontId="12" fillId="0" borderId="35" xfId="0" applyFont="1" applyBorder="1" applyAlignment="1">
      <alignment vertical="center" wrapText="1"/>
    </xf>
    <xf numFmtId="0" fontId="12" fillId="0" borderId="95" xfId="0" applyFont="1" applyBorder="1" applyAlignment="1">
      <alignment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10" fillId="0" borderId="62" xfId="0" applyFont="1" applyBorder="1" applyAlignment="1">
      <alignment vertical="center" wrapText="1"/>
    </xf>
    <xf numFmtId="0" fontId="10" fillId="0" borderId="50" xfId="0"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49" xfId="0" applyFont="1" applyBorder="1" applyAlignment="1">
      <alignment horizontal="center" vertical="center" wrapText="1"/>
    </xf>
    <xf numFmtId="0" fontId="0" fillId="0" borderId="3" xfId="0" applyBorder="1" applyAlignment="1">
      <alignment horizontal="center" vertical="center"/>
    </xf>
    <xf numFmtId="0" fontId="0" fillId="0" borderId="11" xfId="0" applyBorder="1" applyAlignment="1">
      <alignment horizontal="center" vertical="center"/>
    </xf>
    <xf numFmtId="0" fontId="10" fillId="0" borderId="2" xfId="0" applyFont="1" applyBorder="1" applyAlignment="1">
      <alignment horizontal="center" vertical="center" wrapText="1"/>
    </xf>
    <xf numFmtId="0" fontId="0" fillId="0" borderId="0" xfId="0" applyAlignment="1">
      <alignment horizontal="center" vertical="center"/>
    </xf>
    <xf numFmtId="0" fontId="0" fillId="0" borderId="62" xfId="0" applyBorder="1" applyAlignment="1">
      <alignment horizontal="center" vertical="center"/>
    </xf>
    <xf numFmtId="0" fontId="0" fillId="0" borderId="50"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0" fillId="0" borderId="35" xfId="0" applyFont="1" applyBorder="1" applyAlignment="1">
      <alignment horizontal="center" vertical="center" wrapText="1"/>
    </xf>
    <xf numFmtId="0" fontId="12" fillId="0" borderId="35" xfId="0" applyFont="1" applyBorder="1" applyAlignment="1">
      <alignment horizontal="center" vertical="center"/>
    </xf>
    <xf numFmtId="0" fontId="10" fillId="4" borderId="1" xfId="0" applyFont="1" applyFill="1" applyBorder="1" applyAlignment="1">
      <alignment horizontal="center" vertical="center"/>
    </xf>
    <xf numFmtId="0" fontId="12" fillId="4" borderId="1" xfId="0" applyFont="1" applyFill="1" applyBorder="1" applyAlignment="1">
      <alignment horizontal="center"/>
    </xf>
    <xf numFmtId="0" fontId="10" fillId="0" borderId="50" xfId="0" applyFont="1" applyBorder="1" applyAlignment="1">
      <alignment horizontal="center" vertical="center"/>
    </xf>
    <xf numFmtId="0" fontId="10" fillId="0" borderId="13" xfId="0" applyFont="1" applyBorder="1" applyAlignment="1">
      <alignment vertical="center" wrapText="1"/>
    </xf>
    <xf numFmtId="0" fontId="12" fillId="0" borderId="13" xfId="0" applyFont="1" applyBorder="1" applyAlignment="1">
      <alignment vertical="center" wrapText="1"/>
    </xf>
    <xf numFmtId="0" fontId="10" fillId="0" borderId="35" xfId="0" applyFont="1" applyBorder="1" applyAlignment="1">
      <alignment vertical="center"/>
    </xf>
    <xf numFmtId="0" fontId="12" fillId="0" borderId="35" xfId="0" applyFont="1" applyBorder="1" applyAlignment="1">
      <alignment vertical="center"/>
    </xf>
    <xf numFmtId="0" fontId="10" fillId="0" borderId="13" xfId="0" applyFont="1" applyBorder="1" applyAlignment="1">
      <alignment vertical="center"/>
    </xf>
    <xf numFmtId="0" fontId="12" fillId="0" borderId="13" xfId="0" applyFont="1" applyBorder="1" applyAlignment="1">
      <alignment vertical="center"/>
    </xf>
    <xf numFmtId="0" fontId="12" fillId="0" borderId="1" xfId="0" applyFont="1" applyBorder="1" applyAlignment="1">
      <alignment vertical="center"/>
    </xf>
    <xf numFmtId="0" fontId="12" fillId="0" borderId="1" xfId="0" applyFont="1" applyBorder="1"/>
    <xf numFmtId="0" fontId="8"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8" xfId="0" applyFont="1" applyBorder="1" applyAlignment="1">
      <alignment horizontal="center" vertical="center" shrinkToFit="1"/>
    </xf>
    <xf numFmtId="0" fontId="10" fillId="0" borderId="96" xfId="0" applyFont="1" applyBorder="1" applyAlignment="1">
      <alignment horizontal="center" vertical="center" wrapText="1"/>
    </xf>
    <xf numFmtId="0" fontId="0" fillId="0" borderId="3" xfId="0" applyBorder="1" applyAlignment="1">
      <alignment horizontal="center"/>
    </xf>
    <xf numFmtId="0" fontId="0" fillId="0" borderId="11" xfId="0" applyBorder="1" applyAlignment="1">
      <alignment horizontal="center"/>
    </xf>
    <xf numFmtId="0" fontId="10" fillId="0" borderId="7" xfId="0" applyFont="1" applyBorder="1" applyAlignment="1">
      <alignment horizontal="center" vertical="center" wrapText="1"/>
    </xf>
    <xf numFmtId="0" fontId="0" fillId="0" borderId="62" xfId="0" applyBorder="1" applyAlignment="1">
      <alignment horizontal="center"/>
    </xf>
    <xf numFmtId="0" fontId="0" fillId="0" borderId="9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10" fillId="0" borderId="51" xfId="0" applyFont="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left" vertical="center"/>
    </xf>
    <xf numFmtId="0" fontId="10" fillId="0" borderId="20" xfId="0" applyFont="1" applyBorder="1" applyAlignment="1">
      <alignment vertical="center"/>
    </xf>
    <xf numFmtId="0" fontId="10" fillId="0" borderId="54" xfId="0" applyFont="1" applyBorder="1" applyAlignment="1">
      <alignment horizontal="center" vertical="center"/>
    </xf>
    <xf numFmtId="0" fontId="10" fillId="0" borderId="56" xfId="0" applyFont="1" applyBorder="1" applyAlignment="1">
      <alignment horizontal="center" vertical="center"/>
    </xf>
    <xf numFmtId="0" fontId="10" fillId="0" borderId="46" xfId="0" applyFont="1" applyBorder="1" applyAlignment="1">
      <alignment horizontal="center" vertical="center"/>
    </xf>
    <xf numFmtId="0" fontId="10" fillId="0" borderId="20" xfId="0" applyFont="1" applyBorder="1" applyAlignment="1">
      <alignment horizontal="center" vertical="center" shrinkToFit="1"/>
    </xf>
    <xf numFmtId="0" fontId="10" fillId="0" borderId="52" xfId="0" applyFont="1" applyBorder="1" applyAlignment="1">
      <alignment horizontal="center" vertical="center" shrinkToFit="1"/>
    </xf>
    <xf numFmtId="0" fontId="8" fillId="0" borderId="46" xfId="0" applyFont="1" applyBorder="1" applyAlignment="1">
      <alignment horizontal="center" vertical="center"/>
    </xf>
    <xf numFmtId="0" fontId="0" fillId="0" borderId="41" xfId="0" applyBorder="1" applyAlignment="1">
      <alignment horizontal="center"/>
    </xf>
    <xf numFmtId="0" fontId="12" fillId="0" borderId="8" xfId="0" applyFont="1" applyBorder="1" applyAlignment="1">
      <alignment vertical="center"/>
    </xf>
    <xf numFmtId="0" fontId="10" fillId="0" borderId="40" xfId="0" applyFont="1" applyBorder="1" applyAlignment="1">
      <alignment horizontal="center" vertical="center"/>
    </xf>
    <xf numFmtId="0" fontId="12" fillId="0" borderId="13" xfId="0" applyFont="1" applyBorder="1" applyAlignment="1">
      <alignment horizontal="center" vertical="center"/>
    </xf>
    <xf numFmtId="0" fontId="10" fillId="0" borderId="38" xfId="0" applyFont="1" applyBorder="1" applyAlignment="1">
      <alignment horizontal="center" vertical="center" wrapText="1"/>
    </xf>
    <xf numFmtId="0" fontId="12" fillId="0" borderId="35" xfId="0" applyFont="1" applyBorder="1" applyAlignment="1">
      <alignment horizontal="center"/>
    </xf>
    <xf numFmtId="0" fontId="10" fillId="0" borderId="35" xfId="0" applyFont="1" applyBorder="1" applyAlignment="1">
      <alignment horizontal="center" vertical="center"/>
    </xf>
    <xf numFmtId="0" fontId="10" fillId="0" borderId="13" xfId="0" applyFont="1" applyBorder="1" applyAlignment="1">
      <alignment horizontal="center" vertical="center"/>
    </xf>
    <xf numFmtId="0" fontId="12" fillId="0" borderId="49" xfId="0" applyFont="1" applyBorder="1" applyAlignment="1">
      <alignment vertical="center" wrapText="1"/>
    </xf>
    <xf numFmtId="0" fontId="12" fillId="0" borderId="3" xfId="0" applyFont="1" applyBorder="1" applyAlignment="1">
      <alignment vertical="center" wrapText="1"/>
    </xf>
    <xf numFmtId="0" fontId="12" fillId="0" borderId="97" xfId="0" applyFont="1" applyBorder="1" applyAlignment="1">
      <alignment vertical="center" wrapText="1"/>
    </xf>
    <xf numFmtId="0" fontId="10" fillId="0" borderId="6" xfId="0" applyFont="1" applyBorder="1" applyAlignment="1">
      <alignment vertical="center" wrapText="1"/>
    </xf>
    <xf numFmtId="0" fontId="10" fillId="0" borderId="90" xfId="0" applyFont="1" applyBorder="1" applyAlignment="1">
      <alignment vertical="center" wrapText="1"/>
    </xf>
    <xf numFmtId="0" fontId="12" fillId="0" borderId="11" xfId="0" applyFont="1" applyBorder="1" applyAlignment="1">
      <alignment vertical="center" wrapText="1"/>
    </xf>
    <xf numFmtId="0" fontId="10" fillId="0" borderId="38" xfId="0" applyFont="1" applyBorder="1" applyAlignment="1">
      <alignment horizontal="center" vertical="center"/>
    </xf>
    <xf numFmtId="0" fontId="12" fillId="0" borderId="76" xfId="0" applyFont="1" applyBorder="1" applyAlignment="1">
      <alignment vertical="center" wrapText="1"/>
    </xf>
    <xf numFmtId="0" fontId="12" fillId="0" borderId="95" xfId="0" applyFont="1" applyBorder="1" applyAlignment="1">
      <alignment vertical="center"/>
    </xf>
    <xf numFmtId="0" fontId="12" fillId="0" borderId="76" xfId="0" applyFont="1" applyBorder="1" applyAlignment="1">
      <alignment vertical="center"/>
    </xf>
    <xf numFmtId="0" fontId="12" fillId="0" borderId="8" xfId="0" applyFont="1" applyBorder="1"/>
    <xf numFmtId="0" fontId="8" fillId="0" borderId="76" xfId="0" applyFont="1" applyBorder="1" applyAlignment="1">
      <alignment horizontal="center" vertical="center" shrinkToFit="1"/>
    </xf>
    <xf numFmtId="0" fontId="8" fillId="0" borderId="71" xfId="0" applyFont="1" applyBorder="1" applyAlignment="1">
      <alignment horizontal="center" vertical="center" shrinkToFit="1"/>
    </xf>
    <xf numFmtId="0" fontId="10" fillId="0" borderId="74" xfId="0" applyFont="1" applyBorder="1" applyAlignment="1">
      <alignment horizontal="right" vertical="center" shrinkToFit="1"/>
    </xf>
    <xf numFmtId="0" fontId="10" fillId="0" borderId="94" xfId="0" applyFont="1" applyBorder="1" applyAlignment="1">
      <alignment horizontal="right" vertical="center" shrinkToFit="1"/>
    </xf>
    <xf numFmtId="0" fontId="10" fillId="0" borderId="23" xfId="0" applyFont="1" applyBorder="1" applyAlignment="1">
      <alignment horizontal="center" vertical="center" shrinkToFit="1"/>
    </xf>
    <xf numFmtId="0" fontId="10" fillId="0" borderId="99" xfId="0" applyFont="1" applyBorder="1" applyAlignment="1">
      <alignment horizontal="center" vertical="center" shrinkToFit="1"/>
    </xf>
    <xf numFmtId="0" fontId="0" fillId="0" borderId="1" xfId="0" applyBorder="1" applyAlignment="1">
      <alignment horizontal="right" vertical="center"/>
    </xf>
    <xf numFmtId="0" fontId="0" fillId="0" borderId="8" xfId="0" applyBorder="1" applyAlignment="1">
      <alignment horizontal="right" vertical="center"/>
    </xf>
    <xf numFmtId="0" fontId="10" fillId="0" borderId="8" xfId="0" applyFont="1" applyBorder="1" applyAlignment="1">
      <alignment horizontal="center" vertical="center"/>
    </xf>
    <xf numFmtId="0" fontId="12" fillId="0" borderId="1" xfId="0" applyFont="1" applyBorder="1" applyAlignment="1">
      <alignment horizontal="center"/>
    </xf>
    <xf numFmtId="0" fontId="12" fillId="4" borderId="1" xfId="0" applyFont="1" applyFill="1" applyBorder="1" applyAlignment="1">
      <alignment horizontal="center" vertical="center"/>
    </xf>
    <xf numFmtId="0" fontId="8" fillId="0" borderId="53" xfId="0" applyFont="1" applyBorder="1" applyAlignment="1">
      <alignment horizontal="center" vertical="center" shrinkToFit="1"/>
    </xf>
    <xf numFmtId="0" fontId="25" fillId="2" borderId="0" xfId="0" applyFont="1" applyFill="1" applyAlignment="1">
      <alignment vertical="center" wrapText="1"/>
    </xf>
    <xf numFmtId="0" fontId="25" fillId="2" borderId="0" xfId="0" applyFont="1" applyFill="1" applyAlignment="1">
      <alignment vertical="top" wrapText="1"/>
    </xf>
    <xf numFmtId="0" fontId="10" fillId="2" borderId="80" xfId="2" applyFont="1" applyFill="1" applyBorder="1" applyAlignment="1">
      <alignment horizontal="center" vertical="top"/>
    </xf>
    <xf numFmtId="0" fontId="10" fillId="2" borderId="81" xfId="2" applyFont="1" applyFill="1" applyBorder="1" applyAlignment="1">
      <alignment horizontal="left" vertical="center" textRotation="255"/>
    </xf>
    <xf numFmtId="0" fontId="0" fillId="2" borderId="81" xfId="0" applyFill="1" applyBorder="1" applyAlignment="1">
      <alignment vertical="center"/>
    </xf>
    <xf numFmtId="0" fontId="15" fillId="0" borderId="0" xfId="2" applyFont="1" applyAlignment="1">
      <alignment horizontal="center" vertical="center"/>
    </xf>
    <xf numFmtId="0" fontId="14" fillId="0" borderId="0" xfId="2" applyFont="1" applyAlignment="1">
      <alignment horizontal="center" vertical="center"/>
    </xf>
    <xf numFmtId="0" fontId="0" fillId="0" borderId="0" xfId="2" applyFont="1" applyAlignment="1">
      <alignment horizontal="center" vertical="center"/>
    </xf>
    <xf numFmtId="0" fontId="12" fillId="0" borderId="0" xfId="2" applyAlignment="1">
      <alignment horizontal="center" vertical="center"/>
    </xf>
    <xf numFmtId="0" fontId="10" fillId="0" borderId="0" xfId="2" applyFont="1" applyAlignment="1">
      <alignment horizontal="center" vertical="center"/>
    </xf>
    <xf numFmtId="0" fontId="10" fillId="0" borderId="0" xfId="2" applyFont="1" applyAlignment="1">
      <alignment horizontal="left" vertical="center"/>
    </xf>
    <xf numFmtId="0" fontId="0" fillId="0" borderId="35" xfId="2" applyFont="1" applyBorder="1" applyAlignment="1" applyProtection="1">
      <alignment vertical="center" wrapText="1"/>
      <protection locked="0"/>
    </xf>
    <xf numFmtId="0" fontId="12" fillId="0" borderId="12" xfId="2" applyBorder="1" applyAlignment="1" applyProtection="1">
      <alignment vertical="center" wrapText="1"/>
      <protection locked="0"/>
    </xf>
    <xf numFmtId="0" fontId="12" fillId="0" borderId="13" xfId="2" applyBorder="1" applyAlignment="1" applyProtection="1">
      <alignment vertical="center" wrapText="1"/>
      <protection locked="0"/>
    </xf>
    <xf numFmtId="0" fontId="25" fillId="2" borderId="0" xfId="2" applyFont="1" applyFill="1" applyAlignment="1">
      <alignment vertical="center" wrapText="1"/>
    </xf>
    <xf numFmtId="0" fontId="40" fillId="2" borderId="0" xfId="0" applyFont="1" applyFill="1" applyAlignment="1">
      <alignment vertical="top" wrapText="1"/>
    </xf>
    <xf numFmtId="0" fontId="4" fillId="0" borderId="49" xfId="0" applyFont="1" applyBorder="1" applyAlignment="1">
      <alignment vertical="center"/>
    </xf>
    <xf numFmtId="0" fontId="4" fillId="0" borderId="3" xfId="0" applyFont="1" applyBorder="1" applyAlignment="1">
      <alignment vertical="center"/>
    </xf>
    <xf numFmtId="0" fontId="4" fillId="0" borderId="11" xfId="0" applyFont="1" applyBorder="1" applyAlignment="1">
      <alignment vertical="center"/>
    </xf>
    <xf numFmtId="0" fontId="4" fillId="0" borderId="50"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3" fillId="0" borderId="3" xfId="0" applyFont="1" applyBorder="1" applyAlignment="1">
      <alignment vertical="center" shrinkToFit="1"/>
    </xf>
    <xf numFmtId="0" fontId="3" fillId="0" borderId="11" xfId="0" applyFont="1" applyBorder="1" applyAlignment="1">
      <alignment vertical="center" shrinkToFit="1"/>
    </xf>
    <xf numFmtId="0" fontId="3" fillId="0" borderId="29" xfId="0" applyFont="1" applyBorder="1" applyAlignment="1">
      <alignment vertical="center" shrinkToFit="1"/>
    </xf>
    <xf numFmtId="0" fontId="3" fillId="0" borderId="30" xfId="0" applyFont="1" applyBorder="1" applyAlignment="1">
      <alignment vertical="center" shrinkToFit="1"/>
    </xf>
    <xf numFmtId="0" fontId="3" fillId="0" borderId="49" xfId="0" applyFont="1" applyBorder="1" applyAlignment="1">
      <alignment horizontal="left" vertical="top" shrinkToFit="1"/>
    </xf>
    <xf numFmtId="0" fontId="3" fillId="0" borderId="3" xfId="0" applyFont="1" applyBorder="1" applyAlignment="1">
      <alignment horizontal="left" vertical="top" shrinkToFit="1"/>
    </xf>
    <xf numFmtId="0" fontId="3" fillId="0" borderId="50" xfId="0" applyFont="1" applyBorder="1" applyAlignment="1">
      <alignment horizontal="left" vertical="top" shrinkToFit="1"/>
    </xf>
    <xf numFmtId="0" fontId="3" fillId="0" borderId="29" xfId="0" applyFont="1" applyBorder="1" applyAlignment="1">
      <alignment horizontal="left" vertical="top" shrinkToFit="1"/>
    </xf>
    <xf numFmtId="0" fontId="4" fillId="0" borderId="21"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35" xfId="0" applyFont="1" applyBorder="1" applyAlignment="1">
      <alignment horizontal="left" vertical="center" wrapText="1"/>
    </xf>
    <xf numFmtId="0" fontId="4" fillId="0" borderId="35" xfId="0" applyFont="1" applyBorder="1" applyAlignment="1">
      <alignment horizontal="left" vertical="center"/>
    </xf>
    <xf numFmtId="0" fontId="4" fillId="0" borderId="13"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vertical="center"/>
    </xf>
    <xf numFmtId="0" fontId="3" fillId="0" borderId="62" xfId="0" applyFont="1" applyBorder="1" applyAlignment="1">
      <alignment vertical="center"/>
    </xf>
    <xf numFmtId="0" fontId="5" fillId="0" borderId="1" xfId="0" applyFont="1" applyBorder="1" applyAlignment="1">
      <alignment horizontal="center" vertical="center" shrinkToFit="1"/>
    </xf>
    <xf numFmtId="0" fontId="5"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0" borderId="21"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4" fillId="0" borderId="2" xfId="0" applyFont="1" applyBorder="1" applyAlignment="1">
      <alignment vertical="center"/>
    </xf>
    <xf numFmtId="0" fontId="4" fillId="0" borderId="0" xfId="0" applyFont="1" applyAlignment="1">
      <alignment vertical="center"/>
    </xf>
    <xf numFmtId="0" fontId="4" fillId="0" borderId="62" xfId="0" applyFont="1" applyBorder="1" applyAlignment="1">
      <alignment vertical="center"/>
    </xf>
    <xf numFmtId="0" fontId="3" fillId="0" borderId="2" xfId="0" applyFont="1" applyBorder="1" applyAlignment="1">
      <alignment vertical="center" wrapText="1"/>
    </xf>
    <xf numFmtId="0" fontId="3" fillId="0" borderId="0" xfId="0" applyFont="1" applyAlignment="1">
      <alignment vertical="center" wrapText="1"/>
    </xf>
    <xf numFmtId="0" fontId="3" fillId="0" borderId="62" xfId="0" applyFont="1" applyBorder="1" applyAlignment="1">
      <alignment vertical="center" wrapText="1"/>
    </xf>
    <xf numFmtId="0" fontId="3" fillId="0" borderId="50"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21" xfId="0" applyFont="1" applyBorder="1" applyAlignment="1">
      <alignment horizontal="left" vertical="center"/>
    </xf>
    <xf numFmtId="0" fontId="3" fillId="0" borderId="25" xfId="0" applyFont="1" applyBorder="1" applyAlignment="1">
      <alignment vertical="center"/>
    </xf>
    <xf numFmtId="0" fontId="3" fillId="0" borderId="26" xfId="0" applyFont="1" applyBorder="1" applyAlignment="1">
      <alignment vertical="center"/>
    </xf>
    <xf numFmtId="0" fontId="5" fillId="0" borderId="21" xfId="0" applyFont="1" applyBorder="1" applyAlignment="1">
      <alignment horizontal="right" vertical="center" shrinkToFit="1"/>
    </xf>
    <xf numFmtId="0" fontId="5" fillId="0" borderId="26" xfId="0" applyFont="1" applyBorder="1" applyAlignment="1">
      <alignment vertical="center" shrinkToFit="1"/>
    </xf>
    <xf numFmtId="0" fontId="5" fillId="0" borderId="0" xfId="0" applyFont="1" applyAlignment="1">
      <alignment horizontal="left" vertical="center" indent="1"/>
    </xf>
    <xf numFmtId="0" fontId="8" fillId="0" borderId="0" xfId="0" applyFont="1" applyAlignment="1">
      <alignment horizontal="left" vertical="center" indent="1"/>
    </xf>
    <xf numFmtId="0" fontId="4" fillId="0" borderId="1" xfId="0" applyFont="1" applyBorder="1" applyAlignment="1">
      <alignment horizontal="left" vertical="center"/>
    </xf>
    <xf numFmtId="0" fontId="4" fillId="0" borderId="1" xfId="0" applyFont="1" applyBorder="1" applyAlignment="1">
      <alignment vertical="center"/>
    </xf>
    <xf numFmtId="0" fontId="6" fillId="0" borderId="49" xfId="0" applyFont="1" applyBorder="1" applyAlignment="1">
      <alignment vertical="center" wrapText="1"/>
    </xf>
    <xf numFmtId="0" fontId="6" fillId="0" borderId="3" xfId="0" applyFont="1" applyBorder="1" applyAlignment="1">
      <alignment vertical="center" wrapText="1"/>
    </xf>
    <xf numFmtId="0" fontId="6" fillId="0" borderId="11" xfId="0" applyFont="1" applyBorder="1" applyAlignment="1">
      <alignment vertical="center" wrapText="1"/>
    </xf>
    <xf numFmtId="0" fontId="6" fillId="0" borderId="62" xfId="0" applyFont="1" applyBorder="1" applyAlignment="1">
      <alignment vertical="center" wrapText="1"/>
    </xf>
    <xf numFmtId="0" fontId="6" fillId="0" borderId="30" xfId="0" applyFont="1" applyBorder="1" applyAlignment="1">
      <alignment vertical="center" wrapText="1"/>
    </xf>
    <xf numFmtId="0" fontId="5" fillId="0" borderId="1" xfId="0" applyFont="1" applyBorder="1" applyAlignment="1">
      <alignment horizontal="left" vertical="center" wrapText="1"/>
    </xf>
    <xf numFmtId="0" fontId="5" fillId="0" borderId="77" xfId="0" applyFont="1" applyBorder="1" applyAlignment="1">
      <alignment vertical="center" shrinkToFit="1"/>
    </xf>
    <xf numFmtId="0" fontId="3" fillId="0" borderId="3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62" xfId="0" applyFont="1" applyBorder="1" applyAlignment="1">
      <alignment horizontal="center" vertical="center"/>
    </xf>
    <xf numFmtId="0" fontId="5" fillId="0" borderId="1" xfId="0" applyFont="1" applyBorder="1" applyAlignment="1">
      <alignment horizontal="center" vertical="center"/>
    </xf>
    <xf numFmtId="0" fontId="4" fillId="0" borderId="21" xfId="0" applyFont="1" applyBorder="1" applyAlignment="1">
      <alignment horizontal="right" vertical="center"/>
    </xf>
    <xf numFmtId="0" fontId="4" fillId="0" borderId="25" xfId="0" applyFont="1" applyBorder="1" applyAlignment="1">
      <alignment horizontal="right" vertical="center"/>
    </xf>
    <xf numFmtId="0" fontId="3" fillId="0" borderId="49" xfId="0" applyFont="1" applyBorder="1" applyAlignment="1">
      <alignment vertical="top" shrinkToFit="1"/>
    </xf>
    <xf numFmtId="0" fontId="3" fillId="0" borderId="3" xfId="0" applyFont="1" applyBorder="1" applyAlignment="1">
      <alignment vertical="top" shrinkToFit="1"/>
    </xf>
    <xf numFmtId="0" fontId="3" fillId="0" borderId="50" xfId="0" applyFont="1" applyBorder="1" applyAlignment="1">
      <alignment vertical="top" shrinkToFit="1"/>
    </xf>
    <xf numFmtId="0" fontId="3" fillId="0" borderId="29" xfId="0" applyFont="1" applyBorder="1" applyAlignment="1">
      <alignment vertical="top" shrinkToFit="1"/>
    </xf>
    <xf numFmtId="0" fontId="5" fillId="0" borderId="26" xfId="0" applyFont="1" applyBorder="1" applyAlignment="1">
      <alignment horizontal="right" vertical="center" shrinkToFit="1"/>
    </xf>
    <xf numFmtId="0" fontId="13" fillId="0" borderId="2" xfId="0" applyFont="1" applyBorder="1" applyAlignment="1">
      <alignment horizontal="left" vertical="center"/>
    </xf>
    <xf numFmtId="0" fontId="13" fillId="0" borderId="0" xfId="0" applyFont="1" applyAlignment="1">
      <alignment horizontal="left" vertical="center"/>
    </xf>
    <xf numFmtId="0" fontId="13" fillId="0" borderId="62" xfId="0" applyFont="1" applyBorder="1" applyAlignment="1">
      <alignment horizontal="left" vertical="center"/>
    </xf>
    <xf numFmtId="0" fontId="13" fillId="0" borderId="50" xfId="0" applyFont="1" applyBorder="1" applyAlignment="1">
      <alignment horizontal="left"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3" fillId="0" borderId="49"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5" fillId="0" borderId="49" xfId="0" applyFont="1" applyBorder="1" applyAlignment="1">
      <alignment horizontal="center" vertical="center"/>
    </xf>
    <xf numFmtId="0" fontId="5" fillId="0" borderId="11" xfId="0" applyFont="1" applyBorder="1" applyAlignment="1">
      <alignment horizontal="center" vertical="center"/>
    </xf>
    <xf numFmtId="0" fontId="17" fillId="0" borderId="9" xfId="0" applyFont="1" applyBorder="1" applyAlignment="1">
      <alignment horizontal="left" vertical="center" wrapText="1"/>
    </xf>
    <xf numFmtId="0" fontId="4" fillId="4" borderId="21"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35" xfId="0" applyFont="1" applyBorder="1" applyAlignment="1">
      <alignment vertical="center"/>
    </xf>
    <xf numFmtId="0" fontId="5" fillId="0" borderId="78" xfId="0" applyFont="1" applyBorder="1" applyAlignment="1">
      <alignment horizontal="right" vertical="center" shrinkToFit="1"/>
    </xf>
    <xf numFmtId="0" fontId="5" fillId="0" borderId="79" xfId="0" applyFont="1" applyBorder="1" applyAlignment="1">
      <alignment vertical="center" shrinkToFit="1"/>
    </xf>
    <xf numFmtId="0" fontId="3" fillId="0" borderId="35" xfId="0" applyFont="1" applyBorder="1" applyAlignment="1">
      <alignment horizontal="center" vertical="center"/>
    </xf>
    <xf numFmtId="0" fontId="6" fillId="0" borderId="26" xfId="0" applyFont="1" applyBorder="1" applyAlignment="1">
      <alignment vertical="center" wrapText="1" shrinkToFit="1"/>
    </xf>
    <xf numFmtId="0" fontId="6" fillId="0" borderId="1" xfId="0" applyFont="1" applyBorder="1" applyAlignment="1">
      <alignment vertical="center" wrapText="1"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49" xfId="0" applyFont="1" applyBorder="1" applyAlignment="1">
      <alignment horizontal="left" vertical="center" indent="2"/>
    </xf>
    <xf numFmtId="0" fontId="4" fillId="0" borderId="3" xfId="0" applyFont="1" applyBorder="1" applyAlignment="1">
      <alignment horizontal="left" vertical="center" indent="2"/>
    </xf>
    <xf numFmtId="0" fontId="4" fillId="0" borderId="25" xfId="0" applyFont="1" applyBorder="1" applyAlignment="1">
      <alignment horizontal="left" vertical="center" indent="2"/>
    </xf>
    <xf numFmtId="0" fontId="4" fillId="0" borderId="26" xfId="0" applyFont="1" applyBorder="1" applyAlignment="1">
      <alignment horizontal="left" vertical="center" indent="2"/>
    </xf>
    <xf numFmtId="0" fontId="4" fillId="0" borderId="49" xfId="0" applyFont="1" applyBorder="1" applyAlignment="1">
      <alignment horizontal="left" vertical="center"/>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4" fillId="0" borderId="26" xfId="0" applyFont="1" applyBorder="1" applyAlignment="1">
      <alignment horizontal="center" vertical="center"/>
    </xf>
    <xf numFmtId="0" fontId="4" fillId="0" borderId="49" xfId="0" applyFont="1" applyBorder="1" applyAlignment="1">
      <alignment horizontal="left" vertical="center" shrinkToFit="1"/>
    </xf>
    <xf numFmtId="0" fontId="4" fillId="0" borderId="3" xfId="0" applyFont="1" applyBorder="1" applyAlignment="1">
      <alignment vertical="center" shrinkToFit="1"/>
    </xf>
    <xf numFmtId="0" fontId="4" fillId="0" borderId="11" xfId="0" applyFont="1" applyBorder="1" applyAlignment="1">
      <alignment vertical="center" shrinkToFit="1"/>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62" xfId="0" applyFont="1" applyBorder="1" applyAlignment="1">
      <alignment horizontal="left" vertical="center"/>
    </xf>
    <xf numFmtId="0" fontId="0" fillId="0" borderId="50"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21" xfId="0" applyFont="1" applyBorder="1" applyAlignment="1">
      <alignment horizontal="left" vertical="center" indent="1"/>
    </xf>
    <xf numFmtId="0" fontId="3" fillId="0" borderId="25" xfId="0" applyFont="1" applyBorder="1" applyAlignment="1">
      <alignment horizontal="left" vertical="center" indent="1"/>
    </xf>
    <xf numFmtId="0" fontId="3" fillId="0" borderId="26" xfId="0" applyFont="1" applyBorder="1" applyAlignment="1">
      <alignment horizontal="left" vertical="center" indent="1"/>
    </xf>
    <xf numFmtId="0" fontId="4" fillId="0" borderId="1" xfId="0" applyFont="1" applyBorder="1" applyAlignment="1">
      <alignment horizontal="right" vertical="center"/>
    </xf>
    <xf numFmtId="0" fontId="0" fillId="0" borderId="1" xfId="0" applyBorder="1" applyAlignment="1">
      <alignment vertical="center"/>
    </xf>
    <xf numFmtId="0" fontId="4"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62" xfId="0" applyFont="1" applyBorder="1" applyAlignment="1">
      <alignment horizontal="left" vertical="center" shrinkToFit="1"/>
    </xf>
    <xf numFmtId="0" fontId="0" fillId="0" borderId="50" xfId="0" applyBorder="1" applyAlignment="1">
      <alignment horizontal="left" vertical="center" shrinkToFit="1"/>
    </xf>
    <xf numFmtId="0" fontId="0" fillId="0" borderId="29" xfId="0" applyBorder="1" applyAlignment="1">
      <alignment horizontal="left" vertical="center" shrinkToFit="1"/>
    </xf>
    <xf numFmtId="0" fontId="0" fillId="0" borderId="30" xfId="0" applyBorder="1" applyAlignment="1">
      <alignment horizontal="left" vertical="center" shrinkToFit="1"/>
    </xf>
    <xf numFmtId="0" fontId="3" fillId="0" borderId="2" xfId="0" applyFont="1" applyBorder="1" applyAlignment="1">
      <alignment horizontal="left" vertical="center" wrapText="1"/>
    </xf>
    <xf numFmtId="0" fontId="0" fillId="0" borderId="50"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5" fillId="4" borderId="21" xfId="0" applyFont="1" applyFill="1" applyBorder="1" applyAlignment="1">
      <alignment horizontal="center" vertical="center"/>
    </xf>
    <xf numFmtId="0" fontId="5" fillId="4" borderId="26" xfId="0" applyFont="1" applyFill="1" applyBorder="1" applyAlignment="1">
      <alignment horizontal="center" vertical="center"/>
    </xf>
    <xf numFmtId="0" fontId="3" fillId="0" borderId="50" xfId="0" applyFont="1" applyBorder="1" applyAlignment="1">
      <alignment horizontal="lef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49" xfId="0" applyFont="1" applyBorder="1" applyAlignment="1">
      <alignment horizontal="left" vertical="center" indent="5"/>
    </xf>
    <xf numFmtId="0" fontId="3" fillId="0" borderId="3" xfId="0" applyFont="1" applyBorder="1" applyAlignment="1">
      <alignment horizontal="left" vertical="center" indent="5"/>
    </xf>
    <xf numFmtId="0" fontId="3" fillId="0" borderId="11" xfId="0" applyFont="1" applyBorder="1" applyAlignment="1">
      <alignment horizontal="left" vertical="center" indent="5"/>
    </xf>
    <xf numFmtId="0" fontId="4" fillId="0" borderId="50"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30" xfId="0" applyFont="1" applyBorder="1" applyAlignment="1">
      <alignment horizontal="left" vertical="center" shrinkToFi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6" fillId="0" borderId="61" xfId="0" applyFont="1" applyBorder="1" applyAlignment="1">
      <alignment horizontal="left" vertical="center" wrapText="1"/>
    </xf>
    <xf numFmtId="0" fontId="7" fillId="0" borderId="0" xfId="0" applyFont="1" applyAlignment="1">
      <alignment horizontal="center" vertical="center"/>
    </xf>
    <xf numFmtId="0" fontId="11" fillId="0" borderId="1" xfId="0" applyFont="1" applyBorder="1" applyAlignment="1">
      <alignment vertical="center" wrapText="1"/>
    </xf>
    <xf numFmtId="0" fontId="33" fillId="0" borderId="0" xfId="0" applyFont="1" applyAlignment="1">
      <alignment horizontal="center" vertical="center" shrinkToFit="1"/>
    </xf>
    <xf numFmtId="0" fontId="3" fillId="0" borderId="21"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1" xfId="0" applyFont="1" applyBorder="1" applyAlignment="1">
      <alignment horizontal="center" vertical="center"/>
    </xf>
    <xf numFmtId="0" fontId="3" fillId="0" borderId="26" xfId="0" applyFont="1" applyBorder="1" applyAlignment="1">
      <alignment horizontal="center" vertical="center"/>
    </xf>
    <xf numFmtId="0" fontId="5" fillId="3" borderId="1" xfId="3" applyFont="1" applyFill="1" applyBorder="1" applyAlignment="1" applyProtection="1">
      <alignment horizontal="right" vertical="center"/>
      <protection locked="0"/>
    </xf>
    <xf numFmtId="0" fontId="5" fillId="3" borderId="8" xfId="3" applyFont="1" applyFill="1" applyBorder="1" applyAlignment="1" applyProtection="1">
      <alignment horizontal="right" vertical="center"/>
      <protection locked="0"/>
    </xf>
    <xf numFmtId="0" fontId="5" fillId="3" borderId="22" xfId="3" applyFont="1" applyFill="1" applyBorder="1" applyAlignment="1" applyProtection="1">
      <alignment horizontal="right" vertical="center"/>
      <protection locked="0"/>
    </xf>
    <xf numFmtId="0" fontId="5" fillId="3" borderId="24" xfId="3" applyFont="1" applyFill="1" applyBorder="1" applyAlignment="1" applyProtection="1">
      <alignment horizontal="right" vertical="center"/>
      <protection locked="0"/>
    </xf>
    <xf numFmtId="0" fontId="5" fillId="3" borderId="45" xfId="3" applyFont="1" applyFill="1" applyBorder="1" applyAlignment="1" applyProtection="1">
      <alignment horizontal="right" vertical="center"/>
      <protection locked="0"/>
    </xf>
    <xf numFmtId="0" fontId="19" fillId="0" borderId="44" xfId="3" applyFont="1" applyBorder="1" applyAlignment="1">
      <alignment horizontal="center" vertical="center"/>
    </xf>
    <xf numFmtId="0" fontId="19" fillId="0" borderId="45"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37" xfId="3" applyFont="1" applyBorder="1" applyAlignment="1">
      <alignment horizontal="left" vertical="center"/>
    </xf>
    <xf numFmtId="0" fontId="5" fillId="0" borderId="25" xfId="3" applyFont="1" applyBorder="1" applyAlignment="1">
      <alignment horizontal="left" vertical="center"/>
    </xf>
    <xf numFmtId="0" fontId="8" fillId="0" borderId="25" xfId="0" applyFont="1" applyBorder="1" applyAlignment="1">
      <alignment vertical="center"/>
    </xf>
    <xf numFmtId="0" fontId="0" fillId="0" borderId="25" xfId="0" applyBorder="1" applyAlignment="1">
      <alignment vertical="center"/>
    </xf>
    <xf numFmtId="0" fontId="5" fillId="0" borderId="38" xfId="3" applyFont="1" applyBorder="1" applyAlignment="1">
      <alignment horizontal="center" vertical="center" wrapText="1"/>
    </xf>
    <xf numFmtId="0" fontId="5" fillId="0" borderId="39" xfId="3" applyFont="1" applyBorder="1" applyAlignment="1">
      <alignment horizontal="center" vertical="center"/>
    </xf>
    <xf numFmtId="0" fontId="5" fillId="0" borderId="40" xfId="3" applyFont="1" applyBorder="1" applyAlignment="1">
      <alignment horizontal="center" vertical="center"/>
    </xf>
    <xf numFmtId="0" fontId="5" fillId="0" borderId="41" xfId="3" applyFont="1" applyBorder="1" applyAlignment="1">
      <alignment horizontal="right" vertical="center"/>
    </xf>
    <xf numFmtId="0" fontId="5" fillId="0" borderId="22" xfId="3" applyFont="1" applyBorder="1" applyAlignment="1">
      <alignment horizontal="right" vertical="center"/>
    </xf>
    <xf numFmtId="0" fontId="5" fillId="0" borderId="1" xfId="3" applyFont="1" applyBorder="1" applyProtection="1">
      <alignment vertical="center"/>
      <protection locked="0"/>
    </xf>
    <xf numFmtId="0" fontId="5" fillId="0" borderId="8" xfId="3" applyFont="1" applyBorder="1" applyAlignment="1">
      <alignment horizontal="center" vertical="center"/>
    </xf>
    <xf numFmtId="0" fontId="5" fillId="0" borderId="46" xfId="3" applyFont="1" applyBorder="1" applyAlignment="1">
      <alignment horizontal="right" vertical="center"/>
    </xf>
    <xf numFmtId="0" fontId="5" fillId="0" borderId="1" xfId="3" applyFont="1" applyBorder="1" applyAlignment="1">
      <alignment horizontal="right" vertical="center"/>
    </xf>
    <xf numFmtId="0" fontId="5" fillId="0" borderId="7" xfId="3" applyFont="1" applyBorder="1" applyAlignment="1">
      <alignment horizontal="left" vertical="center"/>
    </xf>
    <xf numFmtId="0" fontId="5" fillId="0" borderId="0" xfId="3" applyFont="1" applyAlignment="1">
      <alignment horizontal="left" vertical="center"/>
    </xf>
    <xf numFmtId="0" fontId="5" fillId="3" borderId="42" xfId="3" applyFont="1" applyFill="1" applyBorder="1" applyAlignment="1" applyProtection="1">
      <alignment horizontal="right" vertical="center"/>
      <protection locked="0"/>
    </xf>
    <xf numFmtId="0" fontId="0" fillId="3" borderId="43" xfId="0" applyFill="1" applyBorder="1" applyAlignment="1" applyProtection="1">
      <alignment vertical="center"/>
      <protection locked="0"/>
    </xf>
    <xf numFmtId="0" fontId="5" fillId="3" borderId="1" xfId="3" applyFont="1" applyFill="1" applyBorder="1" applyAlignment="1" applyProtection="1">
      <alignment horizontal="center" vertical="center"/>
      <protection locked="0"/>
    </xf>
    <xf numFmtId="0" fontId="5" fillId="3" borderId="22" xfId="3" applyFont="1" applyFill="1" applyBorder="1" applyAlignment="1" applyProtection="1">
      <alignment horizontal="center" vertical="center"/>
      <protection locked="0"/>
    </xf>
    <xf numFmtId="0" fontId="5" fillId="3" borderId="19" xfId="3" applyFont="1" applyFill="1" applyBorder="1" applyAlignment="1" applyProtection="1">
      <alignment horizontal="right" vertical="center"/>
      <protection locked="0"/>
    </xf>
    <xf numFmtId="0" fontId="5" fillId="0" borderId="45" xfId="3" applyFont="1" applyBorder="1" applyAlignment="1">
      <alignment horizontal="center" vertical="center"/>
    </xf>
    <xf numFmtId="0" fontId="5" fillId="0" borderId="1" xfId="3" applyFont="1" applyBorder="1" applyAlignment="1">
      <alignment horizontal="center" vertical="center" shrinkToFit="1"/>
    </xf>
    <xf numFmtId="0" fontId="5" fillId="0" borderId="21" xfId="3" applyFont="1" applyBorder="1" applyAlignment="1">
      <alignment horizontal="center" vertical="center"/>
    </xf>
    <xf numFmtId="0" fontId="5" fillId="0" borderId="25" xfId="3" applyFont="1" applyBorder="1" applyAlignment="1">
      <alignment horizontal="center" vertical="center"/>
    </xf>
    <xf numFmtId="0" fontId="5" fillId="0" borderId="26" xfId="3" applyFont="1" applyBorder="1" applyAlignment="1">
      <alignment horizontal="center" vertical="center"/>
    </xf>
    <xf numFmtId="0" fontId="5" fillId="0" borderId="21" xfId="3" applyFont="1" applyBorder="1" applyAlignment="1">
      <alignment horizontal="center" vertical="center" shrinkToFit="1"/>
    </xf>
    <xf numFmtId="0" fontId="5" fillId="0" borderId="25" xfId="3" applyFont="1" applyBorder="1" applyAlignment="1">
      <alignment horizontal="center" vertical="center" shrinkToFit="1"/>
    </xf>
    <xf numFmtId="0" fontId="5" fillId="0" borderId="26" xfId="3" applyFont="1" applyBorder="1" applyAlignment="1">
      <alignment horizontal="center" vertical="center" shrinkToFit="1"/>
    </xf>
    <xf numFmtId="0" fontId="5" fillId="0" borderId="47" xfId="3" applyFont="1" applyBorder="1" applyAlignment="1">
      <alignment horizontal="left" vertical="center"/>
    </xf>
    <xf numFmtId="0" fontId="5" fillId="0" borderId="4" xfId="3" applyFont="1" applyBorder="1" applyAlignment="1">
      <alignment horizontal="left" vertical="center"/>
    </xf>
    <xf numFmtId="0" fontId="6" fillId="0" borderId="0" xfId="0" applyFont="1" applyAlignment="1">
      <alignment horizontal="left" vertical="center"/>
    </xf>
    <xf numFmtId="0" fontId="5" fillId="0" borderId="41" xfId="3" applyFont="1" applyBorder="1" applyAlignment="1">
      <alignment horizontal="center" vertical="center"/>
    </xf>
    <xf numFmtId="0" fontId="5" fillId="0" borderId="22" xfId="3" applyFont="1" applyBorder="1" applyAlignment="1">
      <alignment horizontal="center" vertical="center"/>
    </xf>
    <xf numFmtId="0" fontId="19" fillId="0" borderId="0" xfId="3" applyFont="1" applyAlignment="1">
      <alignment horizontal="left" vertical="center"/>
    </xf>
    <xf numFmtId="0" fontId="20" fillId="0" borderId="0" xfId="0" applyFont="1" applyAlignment="1">
      <alignment vertical="center"/>
    </xf>
    <xf numFmtId="0" fontId="0" fillId="3" borderId="48" xfId="0" applyFill="1" applyBorder="1" applyAlignment="1" applyProtection="1">
      <alignment vertical="center"/>
      <protection locked="0"/>
    </xf>
    <xf numFmtId="0" fontId="5" fillId="0" borderId="1" xfId="0" applyFont="1" applyBorder="1" applyAlignment="1">
      <alignment horizontal="left" vertical="center" wrapText="1" shrinkToFit="1"/>
    </xf>
    <xf numFmtId="0" fontId="8" fillId="0" borderId="1" xfId="0" applyFont="1" applyBorder="1" applyAlignment="1">
      <alignment vertical="center" wrapText="1" shrinkToFit="1"/>
    </xf>
    <xf numFmtId="0" fontId="13" fillId="0" borderId="1" xfId="0" applyFont="1" applyBorder="1" applyAlignment="1">
      <alignment horizontal="left" vertical="center"/>
    </xf>
    <xf numFmtId="0" fontId="14" fillId="0" borderId="1" xfId="0" applyFont="1" applyBorder="1" applyAlignment="1">
      <alignment vertical="center"/>
    </xf>
    <xf numFmtId="0" fontId="4" fillId="0" borderId="49"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13" fillId="0" borderId="1" xfId="0" applyFont="1" applyBorder="1" applyAlignment="1">
      <alignment horizontal="center" vertical="center" shrinkToFit="1"/>
    </xf>
    <xf numFmtId="38" fontId="3" fillId="3" borderId="21" xfId="1" applyFont="1" applyFill="1" applyBorder="1" applyAlignment="1" applyProtection="1">
      <alignment vertical="center"/>
      <protection locked="0"/>
    </xf>
    <xf numFmtId="38" fontId="3" fillId="3" borderId="25" xfId="1" applyFont="1" applyFill="1" applyBorder="1" applyAlignment="1" applyProtection="1">
      <alignment vertical="center"/>
      <protection locked="0"/>
    </xf>
    <xf numFmtId="0" fontId="22" fillId="0" borderId="0" xfId="0" applyFont="1" applyAlignment="1">
      <alignment horizontal="left" vertical="center"/>
    </xf>
    <xf numFmtId="0" fontId="10" fillId="0" borderId="25" xfId="0" applyFont="1" applyBorder="1" applyAlignment="1">
      <alignment vertical="center"/>
    </xf>
    <xf numFmtId="0" fontId="10" fillId="0" borderId="26" xfId="0" applyFont="1" applyBorder="1" applyAlignment="1">
      <alignment vertical="center"/>
    </xf>
    <xf numFmtId="38" fontId="3" fillId="0" borderId="21" xfId="0" applyNumberFormat="1" applyFont="1" applyBorder="1" applyAlignment="1">
      <alignment vertical="center"/>
    </xf>
    <xf numFmtId="38" fontId="3" fillId="0" borderId="25" xfId="0" applyNumberFormat="1" applyFont="1" applyBorder="1" applyAlignment="1">
      <alignment vertical="center"/>
    </xf>
    <xf numFmtId="0" fontId="6" fillId="0" borderId="3" xfId="0" applyFont="1" applyBorder="1" applyAlignment="1">
      <alignment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 fillId="0" borderId="21" xfId="0" applyFont="1" applyBorder="1" applyAlignment="1">
      <alignment horizontal="left" vertical="center" wrapText="1" shrinkToFit="1"/>
    </xf>
    <xf numFmtId="0" fontId="5" fillId="0" borderId="25" xfId="0" applyFont="1" applyBorder="1" applyAlignment="1">
      <alignment horizontal="left" vertical="center" wrapText="1" shrinkToFit="1"/>
    </xf>
    <xf numFmtId="0" fontId="5" fillId="0" borderId="26" xfId="0" applyFont="1" applyBorder="1" applyAlignment="1">
      <alignment horizontal="left" vertical="center" wrapText="1" shrinkToFit="1"/>
    </xf>
    <xf numFmtId="0" fontId="3" fillId="3" borderId="1"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6" fillId="0" borderId="41" xfId="0" applyFont="1" applyBorder="1" applyAlignment="1">
      <alignment horizontal="center" vertical="center"/>
    </xf>
    <xf numFmtId="0" fontId="6" fillId="0" borderId="22" xfId="0" applyFont="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vertical="center" wrapText="1"/>
    </xf>
    <xf numFmtId="0" fontId="4" fillId="0" borderId="37" xfId="0" applyFont="1" applyBorder="1" applyAlignment="1">
      <alignment horizontal="center" vertical="center"/>
    </xf>
    <xf numFmtId="0" fontId="5" fillId="0" borderId="1" xfId="0" applyFont="1" applyBorder="1" applyAlignment="1">
      <alignment vertical="center" wrapText="1"/>
    </xf>
    <xf numFmtId="0" fontId="4" fillId="0" borderId="21" xfId="0" applyFont="1" applyBorder="1" applyAlignment="1">
      <alignment vertical="center" wrapText="1"/>
    </xf>
    <xf numFmtId="0" fontId="4" fillId="0" borderId="25" xfId="0" applyFont="1" applyBorder="1" applyAlignment="1">
      <alignment vertical="center" wrapText="1"/>
    </xf>
    <xf numFmtId="0" fontId="4" fillId="0" borderId="53" xfId="0" applyFont="1" applyBorder="1" applyAlignment="1">
      <alignment vertical="center" wrapText="1"/>
    </xf>
    <xf numFmtId="0" fontId="4" fillId="0" borderId="46" xfId="0" applyFont="1" applyBorder="1" applyAlignment="1">
      <alignment horizontal="center" vertical="center"/>
    </xf>
    <xf numFmtId="0" fontId="3" fillId="3" borderId="21" xfId="0" applyFont="1"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9" fillId="0" borderId="26" xfId="0" applyFont="1" applyBorder="1" applyAlignment="1">
      <alignment horizontal="center" vertical="center"/>
    </xf>
    <xf numFmtId="0" fontId="4" fillId="3" borderId="21" xfId="0" applyFont="1" applyFill="1" applyBorder="1" applyAlignment="1" applyProtection="1">
      <alignment horizontal="center" vertical="center"/>
      <protection locked="0"/>
    </xf>
    <xf numFmtId="0" fontId="6" fillId="3" borderId="21" xfId="0" applyFont="1" applyFill="1" applyBorder="1" applyAlignment="1" applyProtection="1">
      <alignment horizontal="right" vertical="center"/>
      <protection locked="0"/>
    </xf>
    <xf numFmtId="0" fontId="9" fillId="3" borderId="53" xfId="0" applyFont="1" applyFill="1" applyBorder="1" applyAlignment="1" applyProtection="1">
      <alignment horizontal="right" vertical="center"/>
      <protection locked="0"/>
    </xf>
    <xf numFmtId="0" fontId="4" fillId="0" borderId="51" xfId="0" applyFont="1" applyBorder="1" applyAlignment="1">
      <alignment horizontal="center" vertical="center"/>
    </xf>
    <xf numFmtId="0" fontId="3" fillId="0" borderId="20" xfId="0" applyFont="1" applyBorder="1" applyAlignment="1">
      <alignment horizontal="center" vertical="center"/>
    </xf>
    <xf numFmtId="0" fontId="4" fillId="0" borderId="20" xfId="0" applyFont="1" applyBorder="1" applyAlignment="1">
      <alignment horizontal="center" vertical="center"/>
    </xf>
    <xf numFmtId="0" fontId="4" fillId="3" borderId="20" xfId="0" applyFont="1" applyFill="1" applyBorder="1" applyAlignment="1" applyProtection="1">
      <alignment horizontal="center" vertical="center"/>
      <protection locked="0"/>
    </xf>
    <xf numFmtId="0" fontId="4" fillId="0" borderId="52" xfId="0" applyFont="1" applyBorder="1" applyAlignment="1">
      <alignment horizontal="center" vertical="center"/>
    </xf>
    <xf numFmtId="14" fontId="13" fillId="3" borderId="74" xfId="0" applyNumberFormat="1" applyFont="1" applyFill="1" applyBorder="1" applyAlignment="1" applyProtection="1">
      <alignment horizontal="center" vertical="center"/>
      <protection locked="0"/>
    </xf>
    <xf numFmtId="0" fontId="35" fillId="0" borderId="0" xfId="0" applyFont="1" applyAlignment="1">
      <alignment vertical="center" wrapText="1"/>
    </xf>
    <xf numFmtId="0" fontId="4" fillId="0" borderId="53" xfId="0" applyFont="1" applyBorder="1" applyAlignment="1">
      <alignment horizontal="center" vertical="center"/>
    </xf>
    <xf numFmtId="0" fontId="4"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4" fillId="3" borderId="2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1" xfId="0" applyFont="1" applyBorder="1" applyAlignment="1">
      <alignment horizontal="left" vertical="center"/>
    </xf>
    <xf numFmtId="0" fontId="6" fillId="0" borderId="3" xfId="0" applyFont="1" applyBorder="1" applyAlignment="1">
      <alignment horizontal="left" vertical="center"/>
    </xf>
    <xf numFmtId="0" fontId="13" fillId="0" borderId="0" xfId="0" applyFont="1" applyAlignment="1">
      <alignment horizontal="left" vertical="center" wrapText="1"/>
    </xf>
    <xf numFmtId="0" fontId="14" fillId="0" borderId="0" xfId="0" applyFont="1" applyAlignment="1">
      <alignment vertical="center" wrapText="1"/>
    </xf>
    <xf numFmtId="0" fontId="7" fillId="0" borderId="0" xfId="0" applyFont="1" applyAlignment="1">
      <alignment horizontal="left" vertical="center" wrapText="1"/>
    </xf>
    <xf numFmtId="0" fontId="13" fillId="0" borderId="0" xfId="0" applyFont="1" applyAlignment="1">
      <alignment vertical="center" wrapText="1"/>
    </xf>
    <xf numFmtId="0" fontId="0" fillId="0" borderId="0" xfId="0" applyAlignment="1">
      <alignment vertical="center"/>
    </xf>
    <xf numFmtId="0" fontId="3" fillId="0" borderId="1" xfId="3" applyFont="1" applyBorder="1" applyAlignment="1">
      <alignment horizontal="center" vertical="center"/>
    </xf>
    <xf numFmtId="0" fontId="0" fillId="0" borderId="8" xfId="0" applyBorder="1" applyAlignment="1">
      <alignment horizontal="center" vertical="center"/>
    </xf>
    <xf numFmtId="0" fontId="3" fillId="0" borderId="20" xfId="3" applyFont="1" applyBorder="1" applyAlignment="1">
      <alignment horizontal="center" vertical="center"/>
    </xf>
    <xf numFmtId="0" fontId="0" fillId="0" borderId="20" xfId="0" applyBorder="1" applyAlignment="1">
      <alignment vertical="center"/>
    </xf>
    <xf numFmtId="0" fontId="5" fillId="0" borderId="54" xfId="3"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6" fillId="0" borderId="54" xfId="3" applyFont="1" applyBorder="1" applyAlignment="1">
      <alignment horizontal="center" vertical="center"/>
    </xf>
    <xf numFmtId="0" fontId="9" fillId="0" borderId="55" xfId="0" applyFont="1" applyBorder="1" applyAlignment="1">
      <alignment horizontal="center" vertical="center"/>
    </xf>
    <xf numFmtId="0" fontId="9" fillId="0" borderId="57" xfId="0" applyFont="1" applyBorder="1" applyAlignment="1">
      <alignment horizontal="center" vertical="center"/>
    </xf>
    <xf numFmtId="0" fontId="3" fillId="0" borderId="51" xfId="3" applyFont="1" applyBorder="1" applyAlignment="1">
      <alignment horizontal="center" vertical="center"/>
    </xf>
    <xf numFmtId="0" fontId="3" fillId="0" borderId="8" xfId="3" applyFont="1" applyBorder="1" applyAlignment="1">
      <alignment horizontal="center" vertical="center"/>
    </xf>
    <xf numFmtId="0" fontId="3" fillId="0" borderId="41" xfId="3" applyFont="1" applyBorder="1" applyAlignment="1">
      <alignment horizontal="center" vertical="center"/>
    </xf>
    <xf numFmtId="0" fontId="3" fillId="0" borderId="22" xfId="3" applyFont="1" applyBorder="1" applyAlignment="1">
      <alignment horizontal="center" vertical="center"/>
    </xf>
    <xf numFmtId="0" fontId="3" fillId="0" borderId="22" xfId="3" applyFont="1" applyBorder="1" applyAlignment="1">
      <alignment horizontal="right" vertical="center"/>
    </xf>
    <xf numFmtId="0" fontId="0" fillId="0" borderId="22" xfId="0" applyBorder="1" applyAlignment="1">
      <alignment vertical="center"/>
    </xf>
    <xf numFmtId="0" fontId="0" fillId="0" borderId="24" xfId="0" applyBorder="1" applyAlignment="1">
      <alignment vertical="center"/>
    </xf>
    <xf numFmtId="0" fontId="3" fillId="0" borderId="1" xfId="3" applyFont="1" applyBorder="1" applyAlignment="1">
      <alignment horizontal="right" vertical="center"/>
    </xf>
    <xf numFmtId="0" fontId="0" fillId="0" borderId="8" xfId="0" applyBorder="1" applyAlignment="1">
      <alignment vertical="center"/>
    </xf>
    <xf numFmtId="0" fontId="3" fillId="0" borderId="46" xfId="3" applyFont="1" applyBorder="1" applyAlignment="1">
      <alignment horizontal="center" vertical="center"/>
    </xf>
    <xf numFmtId="0" fontId="8" fillId="0" borderId="25" xfId="0" applyFont="1" applyBorder="1" applyAlignment="1">
      <alignment horizontal="center" vertical="center"/>
    </xf>
    <xf numFmtId="0" fontId="8" fillId="0" borderId="58" xfId="0" applyFont="1" applyBorder="1" applyAlignment="1">
      <alignment horizontal="center" vertical="center"/>
    </xf>
    <xf numFmtId="0" fontId="9" fillId="0" borderId="25" xfId="0" applyFont="1" applyBorder="1" applyAlignment="1">
      <alignment horizontal="center" vertical="center"/>
    </xf>
    <xf numFmtId="0" fontId="9" fillId="0" borderId="53" xfId="0" applyFont="1" applyBorder="1" applyAlignment="1">
      <alignment horizontal="center" vertical="center"/>
    </xf>
    <xf numFmtId="0" fontId="0" fillId="0" borderId="0" xfId="0" applyAlignment="1">
      <alignment vertical="center" wrapText="1"/>
    </xf>
    <xf numFmtId="0" fontId="3" fillId="0" borderId="1" xfId="3" applyFont="1" applyBorder="1" applyAlignment="1">
      <alignment horizontal="center" vertical="center" shrinkToFit="1"/>
    </xf>
    <xf numFmtId="0" fontId="7" fillId="0" borderId="0" xfId="0" applyFont="1" applyAlignment="1">
      <alignment horizontal="center"/>
    </xf>
    <xf numFmtId="0" fontId="3" fillId="7" borderId="0" xfId="0" applyFont="1" applyFill="1" applyAlignment="1">
      <alignment horizontal="left"/>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distributed" vertical="center"/>
    </xf>
    <xf numFmtId="0" fontId="3" fillId="0" borderId="0" xfId="0" applyFont="1" applyAlignment="1">
      <alignment horizontal="distributed"/>
    </xf>
    <xf numFmtId="0" fontId="3" fillId="0" borderId="0" xfId="0" applyFont="1" applyAlignment="1">
      <alignment horizontal="center"/>
    </xf>
    <xf numFmtId="0" fontId="42" fillId="0" borderId="0" xfId="0" applyFont="1" applyAlignment="1">
      <alignment horizontal="center" vertical="center" textRotation="255"/>
    </xf>
    <xf numFmtId="0" fontId="4" fillId="0" borderId="0" xfId="0" applyFont="1" applyAlignment="1" applyProtection="1">
      <alignment horizontal="distributed" vertical="center" shrinkToFit="1"/>
      <protection locked="0"/>
    </xf>
    <xf numFmtId="0" fontId="4" fillId="0" borderId="29" xfId="0" applyFont="1" applyBorder="1" applyAlignment="1" applyProtection="1">
      <alignment horizontal="distributed" vertical="center" shrinkToFit="1"/>
      <protection locked="0"/>
    </xf>
    <xf numFmtId="0" fontId="3" fillId="0" borderId="0" xfId="0" applyFont="1" applyAlignment="1" applyProtection="1">
      <alignment horizontal="left" vertical="center" indent="1"/>
      <protection locked="0"/>
    </xf>
    <xf numFmtId="0" fontId="3" fillId="0" borderId="29" xfId="0" applyFont="1" applyBorder="1" applyAlignment="1" applyProtection="1">
      <alignment horizontal="left" vertical="center" indent="2"/>
      <protection locked="0"/>
    </xf>
    <xf numFmtId="0" fontId="3" fillId="0" borderId="25" xfId="0" applyFont="1" applyBorder="1" applyAlignment="1" applyProtection="1">
      <alignment horizontal="left" vertical="center" indent="1"/>
      <protection locked="0"/>
    </xf>
    <xf numFmtId="0" fontId="29" fillId="3" borderId="1" xfId="0" applyFont="1" applyFill="1" applyBorder="1" applyAlignment="1" applyProtection="1">
      <alignment vertical="center" wrapText="1"/>
      <protection locked="0"/>
    </xf>
    <xf numFmtId="0" fontId="29" fillId="3" borderId="8" xfId="0" applyFont="1" applyFill="1" applyBorder="1" applyAlignment="1" applyProtection="1">
      <alignment vertical="center" wrapText="1"/>
      <protection locked="0"/>
    </xf>
    <xf numFmtId="0" fontId="29" fillId="3" borderId="22" xfId="0" applyFont="1" applyFill="1" applyBorder="1" applyAlignment="1" applyProtection="1">
      <alignment vertical="center" wrapText="1"/>
      <protection locked="0"/>
    </xf>
    <xf numFmtId="0" fontId="29" fillId="3" borderId="24" xfId="0" applyFont="1" applyFill="1" applyBorder="1" applyAlignment="1" applyProtection="1">
      <alignment vertical="center" wrapText="1"/>
      <protection locked="0"/>
    </xf>
    <xf numFmtId="0" fontId="29" fillId="3" borderId="21" xfId="0" applyFont="1" applyFill="1" applyBorder="1" applyAlignment="1" applyProtection="1">
      <alignment vertical="center" wrapText="1"/>
      <protection locked="0"/>
    </xf>
    <xf numFmtId="0" fontId="29" fillId="3" borderId="53" xfId="0" applyFont="1" applyFill="1" applyBorder="1" applyAlignment="1" applyProtection="1">
      <alignment vertical="center" wrapText="1"/>
      <protection locked="0"/>
    </xf>
    <xf numFmtId="0" fontId="3" fillId="0" borderId="29" xfId="0" applyFont="1" applyBorder="1" applyAlignment="1" applyProtection="1">
      <alignment horizontal="left" vertical="center" indent="1"/>
      <protection locked="0"/>
    </xf>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29" fillId="3" borderId="13" xfId="0" applyFont="1" applyFill="1" applyBorder="1" applyAlignment="1" applyProtection="1">
      <alignment vertical="center" wrapText="1"/>
      <protection locked="0"/>
    </xf>
    <xf numFmtId="0" fontId="29" fillId="3" borderId="76" xfId="0" applyFont="1" applyFill="1" applyBorder="1" applyAlignment="1" applyProtection="1">
      <alignment vertical="center" wrapText="1"/>
      <protection locked="0"/>
    </xf>
    <xf numFmtId="0" fontId="4" fillId="7" borderId="17" xfId="0" applyFont="1" applyFill="1" applyBorder="1" applyAlignment="1" applyProtection="1">
      <alignment horizontal="right" vertical="center"/>
      <protection locked="0"/>
    </xf>
    <xf numFmtId="0" fontId="13" fillId="0" borderId="45" xfId="0" applyFont="1" applyBorder="1" applyAlignment="1" applyProtection="1">
      <alignment horizontal="left" vertical="center" indent="2"/>
      <protection locked="0"/>
    </xf>
    <xf numFmtId="0" fontId="13" fillId="0" borderId="19" xfId="0" applyFont="1" applyBorder="1" applyAlignment="1" applyProtection="1">
      <alignment horizontal="left" vertical="center" indent="2"/>
      <protection locked="0"/>
    </xf>
    <xf numFmtId="0" fontId="4" fillId="0" borderId="40" xfId="0" applyFont="1" applyBorder="1" applyAlignment="1" applyProtection="1">
      <alignment horizontal="center" vertical="center"/>
      <protection locked="0"/>
    </xf>
    <xf numFmtId="0" fontId="4" fillId="0" borderId="85"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8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84"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86" xfId="0" applyFont="1" applyBorder="1" applyAlignment="1" applyProtection="1">
      <alignment horizontal="center" vertical="center"/>
      <protection locked="0"/>
    </xf>
    <xf numFmtId="0" fontId="7" fillId="0" borderId="0" xfId="0" applyFont="1" applyAlignment="1" applyProtection="1">
      <alignment horizontal="center"/>
      <protection locked="0"/>
    </xf>
    <xf numFmtId="0" fontId="3" fillId="7" borderId="0" xfId="0" applyFont="1" applyFill="1" applyAlignment="1" applyProtection="1">
      <alignment horizontal="right" vertical="center"/>
      <protection locked="0"/>
    </xf>
    <xf numFmtId="0" fontId="4" fillId="0" borderId="17" xfId="0" applyFont="1" applyBorder="1" applyAlignment="1">
      <alignment horizontal="right" vertical="center"/>
    </xf>
    <xf numFmtId="0" fontId="27" fillId="0" borderId="0" xfId="0" applyFont="1" applyAlignment="1">
      <alignment horizontal="center"/>
    </xf>
    <xf numFmtId="0" fontId="0" fillId="7" borderId="0" xfId="0" applyFill="1" applyAlignment="1">
      <alignment horizontal="right"/>
    </xf>
    <xf numFmtId="0" fontId="0" fillId="0" borderId="25" xfId="0" applyBorder="1" applyAlignment="1">
      <alignment horizontal="left" vertical="center" indent="1"/>
    </xf>
    <xf numFmtId="0" fontId="0" fillId="0" borderId="0" xfId="0" applyAlignment="1">
      <alignment horizontal="distributed" vertical="center"/>
    </xf>
    <xf numFmtId="0" fontId="0" fillId="0" borderId="29" xfId="0" applyBorder="1" applyAlignment="1">
      <alignment horizontal="distributed" vertical="center"/>
    </xf>
    <xf numFmtId="0" fontId="0" fillId="0" borderId="0" xfId="0" applyAlignment="1">
      <alignment horizontal="left" vertical="center" indent="1"/>
    </xf>
    <xf numFmtId="0" fontId="0" fillId="0" borderId="0" xfId="0" applyAlignment="1">
      <alignment horizontal="center" vertical="top"/>
    </xf>
    <xf numFmtId="0" fontId="0" fillId="0" borderId="29" xfId="0" applyBorder="1" applyAlignment="1">
      <alignment horizontal="left" vertical="center" wrapText="1" indent="2"/>
    </xf>
    <xf numFmtId="0" fontId="0" fillId="0" borderId="25" xfId="0" applyBorder="1" applyAlignment="1">
      <alignment horizontal="left" vertical="center" wrapText="1" indent="1"/>
    </xf>
    <xf numFmtId="0" fontId="15" fillId="0" borderId="0" xfId="0" applyFont="1" applyAlignment="1">
      <alignment horizontal="center"/>
    </xf>
    <xf numFmtId="0" fontId="0" fillId="0" borderId="0" xfId="0"/>
    <xf numFmtId="49" fontId="28" fillId="0" borderId="3" xfId="0" applyNumberFormat="1" applyFont="1" applyBorder="1" applyAlignment="1">
      <alignment horizontal="distributed" vertical="center" wrapText="1"/>
    </xf>
    <xf numFmtId="49" fontId="28" fillId="0" borderId="29" xfId="0" applyNumberFormat="1" applyFont="1" applyBorder="1" applyAlignment="1">
      <alignment horizontal="distributed" vertical="center" wrapText="1"/>
    </xf>
    <xf numFmtId="0" fontId="0" fillId="0" borderId="3" xfId="0" applyBorder="1" applyAlignment="1">
      <alignment horizontal="left" vertical="center" wrapText="1" indent="1"/>
    </xf>
    <xf numFmtId="49" fontId="28" fillId="0" borderId="0" xfId="0" applyNumberFormat="1" applyFont="1" applyAlignment="1">
      <alignment horizontal="distributed" vertical="center"/>
    </xf>
    <xf numFmtId="49" fontId="28" fillId="0" borderId="29" xfId="0" applyNumberFormat="1" applyFont="1" applyBorder="1" applyAlignment="1">
      <alignment horizontal="distributed" vertical="center"/>
    </xf>
    <xf numFmtId="49" fontId="0" fillId="0" borderId="0" xfId="0" applyNumberFormat="1" applyAlignment="1">
      <alignment horizontal="left" indent="1"/>
    </xf>
    <xf numFmtId="0" fontId="0" fillId="7" borderId="0" xfId="0" applyFill="1" applyAlignment="1" applyProtection="1">
      <alignment horizontal="center"/>
      <protection locked="0"/>
    </xf>
    <xf numFmtId="0" fontId="0" fillId="0" borderId="0" xfId="0" applyAlignment="1">
      <alignment horizontal="distributed" vertical="center" wrapText="1"/>
    </xf>
    <xf numFmtId="0" fontId="0" fillId="0" borderId="29" xfId="0" applyBorder="1" applyAlignment="1" applyProtection="1">
      <alignment horizontal="left" indent="1"/>
      <protection locked="0"/>
    </xf>
    <xf numFmtId="0" fontId="0" fillId="0" borderId="0" xfId="0" applyAlignment="1" applyProtection="1">
      <alignment horizontal="left" indent="1"/>
      <protection locked="0"/>
    </xf>
    <xf numFmtId="0" fontId="0" fillId="0" borderId="0" xfId="0" applyAlignment="1" applyProtection="1">
      <alignment horizontal="left" vertical="center" wrapText="1" indent="1"/>
      <protection locked="0"/>
    </xf>
    <xf numFmtId="0" fontId="0" fillId="0" borderId="29" xfId="0" applyBorder="1" applyAlignment="1" applyProtection="1">
      <alignment horizontal="left" vertical="center" wrapText="1" indent="1"/>
      <protection locked="0"/>
    </xf>
    <xf numFmtId="0" fontId="0" fillId="0" borderId="29" xfId="0" applyBorder="1" applyAlignment="1" applyProtection="1">
      <alignment horizontal="left" indent="2"/>
      <protection locked="0"/>
    </xf>
    <xf numFmtId="0" fontId="26" fillId="0" borderId="0" xfId="0" applyFont="1" applyAlignment="1">
      <alignment horizontal="center"/>
    </xf>
    <xf numFmtId="0" fontId="0" fillId="0" borderId="0" xfId="0" applyAlignment="1">
      <alignment wrapText="1"/>
    </xf>
    <xf numFmtId="0" fontId="0" fillId="0" borderId="0" xfId="0" applyAlignment="1" applyProtection="1">
      <alignment horizontal="left" vertical="center" indent="1"/>
      <protection locked="0"/>
    </xf>
    <xf numFmtId="0" fontId="0" fillId="0" borderId="25" xfId="0" applyBorder="1" applyAlignment="1" applyProtection="1">
      <alignment horizontal="left" vertical="center" indent="1"/>
      <protection locked="0"/>
    </xf>
    <xf numFmtId="0" fontId="0" fillId="0" borderId="29" xfId="0" applyBorder="1" applyAlignment="1" applyProtection="1">
      <alignment horizontal="left" vertical="center" indent="2"/>
      <protection locked="0"/>
    </xf>
    <xf numFmtId="0" fontId="0" fillId="0" borderId="3" xfId="0" applyBorder="1" applyAlignment="1">
      <alignment horizontal="distributed" vertical="center" wrapText="1"/>
    </xf>
    <xf numFmtId="0" fontId="0" fillId="0" borderId="29" xfId="0" applyBorder="1" applyAlignment="1">
      <alignment horizontal="distributed" vertical="center" wrapText="1"/>
    </xf>
    <xf numFmtId="0" fontId="0" fillId="0" borderId="29" xfId="0" applyBorder="1" applyAlignment="1" applyProtection="1">
      <alignment horizontal="left" vertical="top" indent="1"/>
      <protection locked="0"/>
    </xf>
  </cellXfs>
  <cellStyles count="5">
    <cellStyle name="ハイパーリンク" xfId="4" builtinId="8"/>
    <cellStyle name="桁区切り" xfId="1" builtinId="6"/>
    <cellStyle name="標準" xfId="0" builtinId="0"/>
    <cellStyle name="標準_H19.4指名登録審査書類" xfId="2" xr:uid="{00000000-0005-0000-0000-000002000000}"/>
    <cellStyle name="標準_入札参加資格様式" xfId="3" xr:uid="{00000000-0005-0000-0000-000003000000}"/>
  </cellStyles>
  <dxfs count="202">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9" defaultPivotStyle="PivotStyleLight16"/>
  <colors>
    <mruColors>
      <color rgb="FFFF66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85725</xdr:colOff>
      <xdr:row>19</xdr:row>
      <xdr:rowOff>28575</xdr:rowOff>
    </xdr:from>
    <xdr:to>
      <xdr:col>10</xdr:col>
      <xdr:colOff>371475</xdr:colOff>
      <xdr:row>29</xdr:row>
      <xdr:rowOff>142875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534150" y="3190875"/>
          <a:ext cx="285750" cy="1828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37</xdr:row>
      <xdr:rowOff>0</xdr:rowOff>
    </xdr:from>
    <xdr:to>
      <xdr:col>10</xdr:col>
      <xdr:colOff>352425</xdr:colOff>
      <xdr:row>42</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6515100" y="6134100"/>
          <a:ext cx="285750" cy="10001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45</xdr:row>
      <xdr:rowOff>9525</xdr:rowOff>
    </xdr:from>
    <xdr:to>
      <xdr:col>5</xdr:col>
      <xdr:colOff>428625</xdr:colOff>
      <xdr:row>53</xdr:row>
      <xdr:rowOff>171450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4257675" y="7286625"/>
          <a:ext cx="285750" cy="13811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104775</xdr:colOff>
      <xdr:row>67</xdr:row>
      <xdr:rowOff>9525</xdr:rowOff>
    </xdr:from>
    <xdr:to>
      <xdr:col>9</xdr:col>
      <xdr:colOff>390525</xdr:colOff>
      <xdr:row>69</xdr:row>
      <xdr:rowOff>133350</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6086475" y="11087100"/>
          <a:ext cx="285750" cy="4667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95250</xdr:colOff>
      <xdr:row>74</xdr:row>
      <xdr:rowOff>19050</xdr:rowOff>
    </xdr:from>
    <xdr:to>
      <xdr:col>6</xdr:col>
      <xdr:colOff>381000</xdr:colOff>
      <xdr:row>108</xdr:row>
      <xdr:rowOff>0</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4676775" y="12182475"/>
          <a:ext cx="285750" cy="5810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419101</xdr:colOff>
      <xdr:row>93</xdr:row>
      <xdr:rowOff>19050</xdr:rowOff>
    </xdr:from>
    <xdr:to>
      <xdr:col>10</xdr:col>
      <xdr:colOff>381001</xdr:colOff>
      <xdr:row>102</xdr:row>
      <xdr:rowOff>19049</xdr:rowOff>
    </xdr:to>
    <xdr:sp macro="" textlink="">
      <xdr:nvSpPr>
        <xdr:cNvPr id="11" name="線吹き出し 1 (枠付き) 10">
          <a:extLst>
            <a:ext uri="{FF2B5EF4-FFF2-40B4-BE49-F238E27FC236}">
              <a16:creationId xmlns:a16="http://schemas.microsoft.com/office/drawing/2014/main" id="{00000000-0008-0000-0100-00000B000000}"/>
            </a:ext>
          </a:extLst>
        </xdr:cNvPr>
        <xdr:cNvSpPr/>
      </xdr:nvSpPr>
      <xdr:spPr>
        <a:xfrm>
          <a:off x="5000626" y="15659100"/>
          <a:ext cx="1828800" cy="1543049"/>
        </a:xfrm>
        <a:prstGeom prst="borderCallout1">
          <a:avLst>
            <a:gd name="adj1" fmla="val 99219"/>
            <a:gd name="adj2" fmla="val 14447"/>
            <a:gd name="adj3" fmla="val 185546"/>
            <a:gd name="adj4" fmla="val -129639"/>
          </a:avLst>
        </a:prstGeom>
        <a:ln w="12700">
          <a:solidFill>
            <a:srgbClr val="FF000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登録を希望する”営業種目のコード”（３ケタ）を記入してください</a:t>
          </a:r>
          <a:endParaRPr kumimoji="1" lang="en-US" altLang="ja-JP" sz="1000"/>
        </a:p>
        <a:p>
          <a:pPr algn="l"/>
          <a:r>
            <a:rPr kumimoji="1" lang="ja-JP" altLang="en-US" sz="1000"/>
            <a:t>［ 例 工事・土木一式→</a:t>
          </a:r>
          <a:r>
            <a:rPr kumimoji="1" lang="en-US" altLang="ja-JP" sz="1000"/>
            <a:t>010</a:t>
          </a:r>
          <a:r>
            <a:rPr kumimoji="1" lang="ja-JP" altLang="en-US" sz="1000"/>
            <a:t>） ］</a:t>
          </a:r>
          <a:endParaRPr kumimoji="1" lang="en-US" altLang="ja-JP" sz="1000"/>
        </a:p>
        <a:p>
          <a:pPr algn="l"/>
          <a:endParaRPr kumimoji="1" lang="en-US" altLang="ja-JP" sz="1000"/>
        </a:p>
        <a:p>
          <a:pPr algn="l"/>
          <a:r>
            <a:rPr kumimoji="1" lang="ja-JP" altLang="en-US" sz="1000"/>
            <a:t>セルが赤くなる場合は、重複登録です。ご確認ください。</a:t>
          </a:r>
        </a:p>
      </xdr:txBody>
    </xdr:sp>
    <xdr:clientData/>
  </xdr:twoCellAnchor>
  <xdr:twoCellAnchor>
    <xdr:from>
      <xdr:col>11</xdr:col>
      <xdr:colOff>0</xdr:colOff>
      <xdr:row>92</xdr:row>
      <xdr:rowOff>28575</xdr:rowOff>
    </xdr:from>
    <xdr:to>
      <xdr:col>14</xdr:col>
      <xdr:colOff>1647824</xdr:colOff>
      <xdr:row>107</xdr:row>
      <xdr:rowOff>152400</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6915150" y="15678150"/>
          <a:ext cx="3047999" cy="2695575"/>
        </a:xfrm>
        <a:prstGeom prst="borderCallout1">
          <a:avLst>
            <a:gd name="adj1" fmla="val 99454"/>
            <a:gd name="adj2" fmla="val 47468"/>
            <a:gd name="adj3" fmla="val 106379"/>
            <a:gd name="adj4" fmla="val 20465"/>
          </a:avLst>
        </a:prstGeom>
        <a:noFill/>
        <a:ln w="12700">
          <a:solidFill>
            <a:srgbClr val="FF000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営業種目に対する細目登録です。プルダウンから選択してください。</a:t>
          </a:r>
          <a:r>
            <a:rPr kumimoji="1" lang="ja-JP" altLang="en-US" sz="900">
              <a:solidFill>
                <a:srgbClr val="FF0000"/>
              </a:solidFill>
            </a:rPr>
            <a:t>グレーのセルは細目設定がない</a:t>
          </a:r>
          <a:r>
            <a:rPr kumimoji="1" lang="ja-JP" altLang="en-US" sz="900"/>
            <a:t>ため、選択不要です。</a:t>
          </a:r>
          <a:endParaRPr kumimoji="1" lang="en-US" altLang="ja-JP" sz="900"/>
        </a:p>
        <a:p>
          <a:pPr algn="l"/>
          <a:endParaRPr kumimoji="1" lang="en-US" altLang="ja-JP" sz="300"/>
        </a:p>
        <a:p>
          <a:pPr algn="l"/>
          <a:r>
            <a:rPr kumimoji="1" lang="ja-JP" altLang="en-US" sz="900"/>
            <a:t>　細目登録希望なし　→　</a:t>
          </a:r>
          <a:r>
            <a:rPr kumimoji="1" lang="en-US" altLang="ja-JP" sz="900"/>
            <a:t>0</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　</a:t>
          </a:r>
          <a:r>
            <a:rPr kumimoji="1" lang="ja-JP" altLang="ja-JP" sz="900">
              <a:solidFill>
                <a:schemeClr val="dk1"/>
              </a:solidFill>
              <a:effectLst/>
              <a:latin typeface="+mn-lt"/>
              <a:ea typeface="+mn-ea"/>
              <a:cs typeface="+mn-cs"/>
            </a:rPr>
            <a:t>細目登録希望</a:t>
          </a:r>
          <a:r>
            <a:rPr kumimoji="1" lang="ja-JP" altLang="en-US" sz="900">
              <a:solidFill>
                <a:schemeClr val="dk1"/>
              </a:solidFill>
              <a:effectLst/>
              <a:latin typeface="+mn-lt"/>
              <a:ea typeface="+mn-ea"/>
              <a:cs typeface="+mn-cs"/>
            </a:rPr>
            <a:t>有り（実績あり）</a:t>
          </a:r>
          <a:r>
            <a:rPr kumimoji="1" lang="ja-JP" altLang="ja-JP" sz="900">
              <a:solidFill>
                <a:schemeClr val="dk1"/>
              </a:solidFill>
              <a:effectLst/>
              <a:latin typeface="+mn-lt"/>
              <a:ea typeface="+mn-ea"/>
              <a:cs typeface="+mn-cs"/>
            </a:rPr>
            <a:t>　→　</a:t>
          </a:r>
          <a:r>
            <a:rPr kumimoji="1" lang="en-US" altLang="ja-JP" sz="900">
              <a:solidFill>
                <a:schemeClr val="dk1"/>
              </a:solidFill>
              <a:effectLst/>
              <a:latin typeface="+mn-lt"/>
              <a:ea typeface="+mn-ea"/>
              <a:cs typeface="+mn-cs"/>
            </a:rPr>
            <a:t>1</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細目登録希望有り（実績なし）　→</a:t>
          </a:r>
          <a:r>
            <a:rPr kumimoji="1" lang="ja-JP" altLang="en-US" sz="900" baseline="0">
              <a:solidFill>
                <a:schemeClr val="dk1"/>
              </a:solidFill>
              <a:effectLst/>
              <a:latin typeface="+mn-lt"/>
              <a:ea typeface="+mn-ea"/>
              <a:cs typeface="+mn-cs"/>
            </a:rPr>
            <a:t>　</a:t>
          </a:r>
          <a:r>
            <a:rPr kumimoji="1" lang="en-US" altLang="ja-JP" sz="900" baseline="0">
              <a:solidFill>
                <a:schemeClr val="dk1"/>
              </a:solidFill>
              <a:effectLst/>
              <a:latin typeface="+mn-lt"/>
              <a:ea typeface="+mn-ea"/>
              <a:cs typeface="+mn-cs"/>
            </a:rPr>
            <a:t>2</a:t>
          </a: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900">
            <a:solidFill>
              <a:srgbClr val="FF0000"/>
            </a:solidFill>
            <a:effectLst/>
          </a:endParaRPr>
        </a:p>
        <a:p>
          <a:pPr algn="l"/>
          <a:r>
            <a:rPr kumimoji="1" lang="en-US" altLang="ja-JP" sz="800">
              <a:solidFill>
                <a:srgbClr val="FF0000"/>
              </a:solidFill>
            </a:rPr>
            <a:t>※</a:t>
          </a:r>
          <a:r>
            <a:rPr kumimoji="1" lang="ja-JP" altLang="en-US" sz="800">
              <a:solidFill>
                <a:srgbClr val="FF0000"/>
              </a:solidFill>
            </a:rPr>
            <a:t>”工事”・”コンサル”の場合は、細目について、</a:t>
          </a:r>
          <a:r>
            <a:rPr kumimoji="1" lang="en-US" altLang="ja-JP" sz="800">
              <a:solidFill>
                <a:srgbClr val="FF0000"/>
              </a:solidFill>
            </a:rPr>
            <a:t> </a:t>
          </a:r>
          <a:r>
            <a:rPr kumimoji="1" lang="ja-JP" altLang="en-US" sz="800">
              <a:solidFill>
                <a:srgbClr val="FF0000"/>
              </a:solidFill>
            </a:rPr>
            <a:t>”１”を選択したときは”業務経歴”へ細目の実績（過去</a:t>
          </a:r>
          <a:r>
            <a:rPr kumimoji="1" lang="en-US" altLang="ja-JP" sz="800">
              <a:solidFill>
                <a:srgbClr val="FF0000"/>
              </a:solidFill>
            </a:rPr>
            <a:t>10</a:t>
          </a:r>
          <a:r>
            <a:rPr kumimoji="1" lang="ja-JP" altLang="en-US" sz="800">
              <a:solidFill>
                <a:srgbClr val="FF0000"/>
              </a:solidFill>
            </a:rPr>
            <a:t>年以内の契約実績）を１件以上記載。”２”を選択したときは、営業種目での１件以上の実績（過去</a:t>
          </a:r>
          <a:r>
            <a:rPr kumimoji="1" lang="en-US" altLang="ja-JP" sz="800">
              <a:solidFill>
                <a:srgbClr val="FF0000"/>
              </a:solidFill>
            </a:rPr>
            <a:t>10</a:t>
          </a:r>
          <a:r>
            <a:rPr kumimoji="1" lang="ja-JP" altLang="en-US" sz="800">
              <a:solidFill>
                <a:srgbClr val="FF0000"/>
              </a:solidFill>
            </a:rPr>
            <a:t>年以内の契約実績）を記載してください。</a:t>
          </a:r>
          <a:endParaRPr kumimoji="1" lang="en-US" altLang="ja-JP" sz="800">
            <a:solidFill>
              <a:srgbClr val="FF0000"/>
            </a:solidFill>
          </a:endParaRPr>
        </a:p>
        <a:p>
          <a:pPr algn="l"/>
          <a:endParaRPr kumimoji="1" lang="en-US" altLang="ja-JP" sz="300">
            <a:solidFill>
              <a:srgbClr val="FF0000"/>
            </a:solidFill>
          </a:endParaRPr>
        </a:p>
        <a:p>
          <a:pPr algn="l"/>
          <a:r>
            <a:rPr kumimoji="1" lang="en-US" altLang="ja-JP" sz="800">
              <a:solidFill>
                <a:srgbClr val="FF0000"/>
              </a:solidFill>
            </a:rPr>
            <a:t>※</a:t>
          </a:r>
          <a:r>
            <a:rPr kumimoji="1" lang="ja-JP" altLang="en-US" sz="800">
              <a:solidFill>
                <a:srgbClr val="FF0000"/>
              </a:solidFill>
            </a:rPr>
            <a:t>”委託”・”物品”の場合は、”１”を選択したときは、営業種目で１件以上の実績（過去３年以内の契約実績）を記載してください。</a:t>
          </a:r>
          <a:endParaRPr kumimoji="1" lang="en-US" altLang="ja-JP" sz="800">
            <a:solidFill>
              <a:srgbClr val="FF0000"/>
            </a:solidFill>
          </a:endParaRPr>
        </a:p>
        <a:p>
          <a:pPr algn="l"/>
          <a:r>
            <a:rPr kumimoji="1" lang="en-US" altLang="ja-JP" sz="800">
              <a:solidFill>
                <a:srgbClr val="FF0000"/>
              </a:solidFill>
            </a:rPr>
            <a:t>     </a:t>
          </a:r>
          <a:r>
            <a:rPr kumimoji="1" lang="ja-JP" altLang="en-US" sz="800">
              <a:solidFill>
                <a:srgbClr val="FF0000"/>
              </a:solidFill>
            </a:rPr>
            <a:t>”２”は、登録を希望するが、過去３年以内に当該営業種目においての契約実績がない場合となります。</a:t>
          </a:r>
          <a:endParaRPr kumimoji="1" lang="en-US" altLang="ja-JP" sz="800">
            <a:solidFill>
              <a:srgbClr val="FF0000"/>
            </a:solidFill>
          </a:endParaRPr>
        </a:p>
      </xdr:txBody>
    </xdr:sp>
    <xdr:clientData/>
  </xdr:twoCellAnchor>
  <xdr:twoCellAnchor>
    <xdr:from>
      <xdr:col>14</xdr:col>
      <xdr:colOff>1733549</xdr:colOff>
      <xdr:row>93</xdr:row>
      <xdr:rowOff>1</xdr:rowOff>
    </xdr:from>
    <xdr:to>
      <xdr:col>17</xdr:col>
      <xdr:colOff>552449</xdr:colOff>
      <xdr:row>107</xdr:row>
      <xdr:rowOff>85725</xdr:rowOff>
    </xdr:to>
    <xdr:sp macro="" textlink="">
      <xdr:nvSpPr>
        <xdr:cNvPr id="13" name="線吹き出し 1 (枠付き) 12">
          <a:extLst>
            <a:ext uri="{FF2B5EF4-FFF2-40B4-BE49-F238E27FC236}">
              <a16:creationId xmlns:a16="http://schemas.microsoft.com/office/drawing/2014/main" id="{00000000-0008-0000-0100-00000D000000}"/>
            </a:ext>
          </a:extLst>
        </xdr:cNvPr>
        <xdr:cNvSpPr/>
      </xdr:nvSpPr>
      <xdr:spPr>
        <a:xfrm>
          <a:off x="10048874" y="15821026"/>
          <a:ext cx="2428875" cy="2486024"/>
        </a:xfrm>
        <a:prstGeom prst="borderCallout1">
          <a:avLst>
            <a:gd name="adj1" fmla="val 99219"/>
            <a:gd name="adj2" fmla="val 14447"/>
            <a:gd name="adj3" fmla="val 125434"/>
            <a:gd name="adj4" fmla="val 5128"/>
          </a:avLst>
        </a:prstGeom>
        <a:ln w="12700">
          <a:solidFill>
            <a:srgbClr val="FF000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希望する細目がコード表にない場合は、</a:t>
          </a:r>
          <a:endParaRPr kumimoji="1" lang="en-US" altLang="ja-JP" sz="1000"/>
        </a:p>
        <a:p>
          <a:pPr algn="l"/>
          <a:r>
            <a:rPr kumimoji="1" lang="ja-JP" altLang="en-US" sz="1000"/>
            <a:t>９９欄に”細目９９記載例”から、または、</a:t>
          </a:r>
          <a:endParaRPr kumimoji="1" lang="en-US" altLang="ja-JP" sz="1000"/>
        </a:p>
        <a:p>
          <a:pPr algn="l"/>
          <a:r>
            <a:rPr kumimoji="1" lang="ja-JP" altLang="en-US" sz="1000"/>
            <a:t>自由に記入してください。業務ごとに「。」</a:t>
          </a:r>
          <a:endParaRPr kumimoji="1" lang="en-US" altLang="ja-JP" sz="1000"/>
        </a:p>
        <a:p>
          <a:pPr algn="l"/>
          <a:r>
            <a:rPr kumimoji="1" lang="ja-JP" altLang="en-US" sz="1000"/>
            <a:t>で区切ってください。</a:t>
          </a:r>
          <a:endParaRPr kumimoji="1" lang="en-US" altLang="ja-JP" sz="1000"/>
        </a:p>
        <a:p>
          <a:pPr algn="l"/>
          <a:endParaRPr kumimoji="1" lang="en-US" altLang="ja-JP" sz="1000"/>
        </a:p>
        <a:p>
          <a:pPr algn="l"/>
          <a:r>
            <a:rPr kumimoji="1" lang="ja-JP" altLang="en-US" sz="1000">
              <a:solidFill>
                <a:srgbClr val="FF0000"/>
              </a:solidFill>
            </a:rPr>
            <a:t>［　例：”</a:t>
          </a:r>
          <a:r>
            <a:rPr kumimoji="1" lang="en-US" altLang="ja-JP" sz="1000">
              <a:solidFill>
                <a:srgbClr val="FF0000"/>
              </a:solidFill>
            </a:rPr>
            <a:t>405 </a:t>
          </a:r>
          <a:r>
            <a:rPr kumimoji="1" lang="ja-JP" altLang="en-US" sz="1000">
              <a:solidFill>
                <a:srgbClr val="FF0000"/>
              </a:solidFill>
            </a:rPr>
            <a:t>清掃請負</a:t>
          </a:r>
          <a:r>
            <a:rPr kumimoji="1" lang="ja-JP" altLang="en-US" sz="1000" baseline="0">
              <a:solidFill>
                <a:srgbClr val="FF0000"/>
              </a:solidFill>
            </a:rPr>
            <a:t>”の場合</a:t>
          </a:r>
          <a:r>
            <a:rPr kumimoji="1" lang="ja-JP" altLang="en-US" sz="1000">
              <a:solidFill>
                <a:srgbClr val="FF0000"/>
              </a:solidFill>
            </a:rPr>
            <a:t>　］</a:t>
          </a:r>
          <a:endParaRPr kumimoji="1" lang="en-US" altLang="ja-JP" sz="1000">
            <a:solidFill>
              <a:srgbClr val="FF0000"/>
            </a:solidFill>
          </a:endParaRPr>
        </a:p>
        <a:p>
          <a:pPr algn="l"/>
          <a:r>
            <a:rPr kumimoji="1" lang="ja-JP" altLang="en-US" sz="1000"/>
            <a:t>「</a:t>
          </a:r>
          <a:r>
            <a:rPr kumimoji="1" lang="ja-JP" altLang="en-US" sz="1000">
              <a:solidFill>
                <a:srgbClr val="FF0000"/>
              </a:solidFill>
            </a:rPr>
            <a:t>公園。屋外トイレ。河川・水路。人工池。</a:t>
          </a:r>
          <a:r>
            <a:rPr kumimoji="1" lang="ja-JP" altLang="en-US" sz="1000"/>
            <a:t>」</a:t>
          </a:r>
          <a:endParaRPr kumimoji="1" lang="en-US" altLang="ja-JP" sz="1000"/>
        </a:p>
        <a:p>
          <a:pPr algn="l"/>
          <a:endParaRPr kumimoji="1" lang="en-US" altLang="ja-JP" sz="300"/>
        </a:p>
        <a:p>
          <a:pPr algn="l"/>
          <a:r>
            <a:rPr kumimoji="1" lang="ja-JP" altLang="en-US" sz="1000"/>
            <a:t>　　　　　と、９９欄に記載してください。</a:t>
          </a:r>
          <a:endParaRPr kumimoji="1" lang="en-US" altLang="ja-JP" sz="1000"/>
        </a:p>
        <a:p>
          <a:pPr algn="l"/>
          <a:endParaRPr kumimoji="1" lang="en-US" altLang="ja-JP" sz="1000"/>
        </a:p>
        <a:p>
          <a:pPr algn="l"/>
          <a:r>
            <a:rPr kumimoji="1" lang="ja-JP" altLang="en-US" sz="1000"/>
            <a:t>該当がなければ記入不要です。</a:t>
          </a:r>
        </a:p>
      </xdr:txBody>
    </xdr:sp>
    <xdr:clientData/>
  </xdr:twoCellAnchor>
  <xdr:twoCellAnchor>
    <xdr:from>
      <xdr:col>6</xdr:col>
      <xdr:colOff>419101</xdr:colOff>
      <xdr:row>102</xdr:row>
      <xdr:rowOff>133350</xdr:rowOff>
    </xdr:from>
    <xdr:to>
      <xdr:col>10</xdr:col>
      <xdr:colOff>381001</xdr:colOff>
      <xdr:row>108</xdr:row>
      <xdr:rowOff>19049</xdr:rowOff>
    </xdr:to>
    <xdr:sp macro="" textlink="">
      <xdr:nvSpPr>
        <xdr:cNvPr id="14" name="線吹き出し 1 (枠付き) 13">
          <a:extLst>
            <a:ext uri="{FF2B5EF4-FFF2-40B4-BE49-F238E27FC236}">
              <a16:creationId xmlns:a16="http://schemas.microsoft.com/office/drawing/2014/main" id="{00000000-0008-0000-0100-00000E000000}"/>
            </a:ext>
          </a:extLst>
        </xdr:cNvPr>
        <xdr:cNvSpPr/>
      </xdr:nvSpPr>
      <xdr:spPr>
        <a:xfrm>
          <a:off x="5000626" y="17497425"/>
          <a:ext cx="1828800" cy="914399"/>
        </a:xfrm>
        <a:prstGeom prst="borderCallout1">
          <a:avLst>
            <a:gd name="adj1" fmla="val 99219"/>
            <a:gd name="adj2" fmla="val 14447"/>
            <a:gd name="adj3" fmla="val 155621"/>
            <a:gd name="adj4" fmla="val 19840"/>
          </a:avLst>
        </a:prstGeom>
        <a:ln w="19050">
          <a:solidFill>
            <a:srgbClr val="7030A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1">
              <a:solidFill>
                <a:srgbClr val="7030A0"/>
              </a:solidFill>
            </a:rPr>
            <a:t>細目は、必ず”プルダウン”から選んでくさい。</a:t>
          </a:r>
          <a:endParaRPr kumimoji="1" lang="en-US" altLang="ja-JP" sz="1000" b="1">
            <a:solidFill>
              <a:srgbClr val="7030A0"/>
            </a:solidFill>
          </a:endParaRPr>
        </a:p>
        <a:p>
          <a:pPr algn="l"/>
          <a:r>
            <a:rPr kumimoji="1" lang="en-US" altLang="ja-JP" sz="1000" b="1">
              <a:solidFill>
                <a:srgbClr val="FF0000"/>
              </a:solidFill>
            </a:rPr>
            <a:t>※</a:t>
          </a:r>
          <a:r>
            <a:rPr kumimoji="1" lang="ja-JP" altLang="en-US" sz="1000" b="1">
              <a:solidFill>
                <a:srgbClr val="FF0000"/>
              </a:solidFill>
            </a:rPr>
            <a:t>コピーすると表示に支障をきたします。</a:t>
          </a:r>
        </a:p>
      </xdr:txBody>
    </xdr:sp>
    <xdr:clientData/>
  </xdr:twoCellAnchor>
  <xdr:twoCellAnchor>
    <xdr:from>
      <xdr:col>15</xdr:col>
      <xdr:colOff>323850</xdr:colOff>
      <xdr:row>107</xdr:row>
      <xdr:rowOff>152400</xdr:rowOff>
    </xdr:from>
    <xdr:to>
      <xdr:col>17</xdr:col>
      <xdr:colOff>523876</xdr:colOff>
      <xdr:row>112</xdr:row>
      <xdr:rowOff>238125</xdr:rowOff>
    </xdr:to>
    <xdr:sp macro="" textlink="">
      <xdr:nvSpPr>
        <xdr:cNvPr id="15" name="線吹き出し 1 (枠付き) 14">
          <a:extLst>
            <a:ext uri="{FF2B5EF4-FFF2-40B4-BE49-F238E27FC236}">
              <a16:creationId xmlns:a16="http://schemas.microsoft.com/office/drawing/2014/main" id="{00000000-0008-0000-0100-00000F000000}"/>
            </a:ext>
          </a:extLst>
        </xdr:cNvPr>
        <xdr:cNvSpPr/>
      </xdr:nvSpPr>
      <xdr:spPr>
        <a:xfrm>
          <a:off x="10877550" y="18373725"/>
          <a:ext cx="1571626" cy="1038225"/>
        </a:xfrm>
        <a:prstGeom prst="borderCallout1">
          <a:avLst>
            <a:gd name="adj1" fmla="val 31270"/>
            <a:gd name="adj2" fmla="val -98"/>
            <a:gd name="adj3" fmla="val 49684"/>
            <a:gd name="adj4" fmla="val -27821"/>
          </a:avLst>
        </a:prstGeom>
        <a:ln w="12700">
          <a:solidFill>
            <a:srgbClr val="FF000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入力する文字数が多い場合は、「業者カード」「申請書」に、全て表示されているかご確認ください。</a:t>
          </a:r>
          <a:endParaRPr kumimoji="1" lang="en-US" altLang="ja-JP" sz="1000"/>
        </a:p>
      </xdr:txBody>
    </xdr:sp>
    <xdr:clientData/>
  </xdr:twoCellAnchor>
  <xdr:twoCellAnchor>
    <xdr:from>
      <xdr:col>15</xdr:col>
      <xdr:colOff>123824</xdr:colOff>
      <xdr:row>112</xdr:row>
      <xdr:rowOff>323849</xdr:rowOff>
    </xdr:from>
    <xdr:to>
      <xdr:col>17</xdr:col>
      <xdr:colOff>533399</xdr:colOff>
      <xdr:row>121</xdr:row>
      <xdr:rowOff>0</xdr:rowOff>
    </xdr:to>
    <xdr:sp macro="" textlink="">
      <xdr:nvSpPr>
        <xdr:cNvPr id="16" name="線吹き出し 1 (枠付き) 14">
          <a:extLst>
            <a:ext uri="{FF2B5EF4-FFF2-40B4-BE49-F238E27FC236}">
              <a16:creationId xmlns:a16="http://schemas.microsoft.com/office/drawing/2014/main" id="{7193FD7E-D941-43D8-B782-C23D02301373}"/>
            </a:ext>
          </a:extLst>
        </xdr:cNvPr>
        <xdr:cNvSpPr/>
      </xdr:nvSpPr>
      <xdr:spPr>
        <a:xfrm>
          <a:off x="10677524" y="19497674"/>
          <a:ext cx="1781175" cy="5191125"/>
        </a:xfrm>
        <a:prstGeom prst="borderCallout1">
          <a:avLst>
            <a:gd name="adj1" fmla="val 15736"/>
            <a:gd name="adj2" fmla="val -633"/>
            <a:gd name="adj3" fmla="val 14388"/>
            <a:gd name="adj4" fmla="val -139835"/>
          </a:avLst>
        </a:prstGeom>
        <a:ln w="12700">
          <a:solidFill>
            <a:srgbClr val="FF000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400" b="1">
            <a:solidFill>
              <a:srgbClr val="FF0000"/>
            </a:solidFill>
          </a:endParaRPr>
        </a:p>
        <a:p>
          <a:pPr algn="l"/>
          <a:endParaRPr kumimoji="1" lang="en-US" altLang="ja-JP" sz="1400" b="1">
            <a:solidFill>
              <a:srgbClr val="FF0000"/>
            </a:solidFill>
          </a:endParaRPr>
        </a:p>
        <a:p>
          <a:pPr algn="l"/>
          <a:endParaRPr kumimoji="1" lang="en-US" altLang="ja-JP" sz="1400" b="1">
            <a:solidFill>
              <a:srgbClr val="FF0000"/>
            </a:solidFill>
          </a:endParaRPr>
        </a:p>
        <a:p>
          <a:pPr algn="l"/>
          <a:endParaRPr kumimoji="1" lang="en-US" altLang="ja-JP" sz="1400" b="1">
            <a:solidFill>
              <a:srgbClr val="FF0000"/>
            </a:solidFill>
          </a:endParaRPr>
        </a:p>
        <a:p>
          <a:pPr algn="l"/>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営業種目コードを入力して、グレーに塗りつぶしがされない細目欄（細目０１～０９）には、</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u="sng">
              <a:solidFill>
                <a:srgbClr val="FF0000"/>
              </a:solidFill>
            </a:rPr>
            <a:t>必ず”０～２”の該当するコードを入力</a:t>
          </a:r>
          <a:endParaRPr kumimoji="1" lang="en-US" altLang="ja-JP" sz="1400" b="1" u="sng">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してください。</a:t>
          </a:r>
          <a:endParaRPr kumimoji="1" lang="en-US" altLang="ja-JP" sz="1400" b="1">
            <a:solidFill>
              <a:srgbClr val="FF0000"/>
            </a:solidFill>
          </a:endParaRPr>
        </a:p>
      </xdr:txBody>
    </xdr:sp>
    <xdr:clientData/>
  </xdr:twoCellAnchor>
  <xdr:twoCellAnchor>
    <xdr:from>
      <xdr:col>15</xdr:col>
      <xdr:colOff>133350</xdr:colOff>
      <xdr:row>112</xdr:row>
      <xdr:rowOff>361950</xdr:rowOff>
    </xdr:from>
    <xdr:to>
      <xdr:col>17</xdr:col>
      <xdr:colOff>495300</xdr:colOff>
      <xdr:row>115</xdr:row>
      <xdr:rowOff>257175</xdr:rowOff>
    </xdr:to>
    <xdr:sp macro="" textlink="">
      <xdr:nvSpPr>
        <xdr:cNvPr id="5" name="爆発: 8 pt 4">
          <a:extLst>
            <a:ext uri="{FF2B5EF4-FFF2-40B4-BE49-F238E27FC236}">
              <a16:creationId xmlns:a16="http://schemas.microsoft.com/office/drawing/2014/main" id="{8DA4741A-4576-479E-A84B-F794768413E9}"/>
            </a:ext>
          </a:extLst>
        </xdr:cNvPr>
        <xdr:cNvSpPr/>
      </xdr:nvSpPr>
      <xdr:spPr>
        <a:xfrm>
          <a:off x="10687050" y="19535775"/>
          <a:ext cx="1733550" cy="1038225"/>
        </a:xfrm>
        <a:prstGeom prst="irregularSeal1">
          <a:avLst/>
        </a:prstGeom>
        <a:solidFill>
          <a:srgbClr val="FFFF00"/>
        </a:solid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000" b="1"/>
            <a:t>注　意</a:t>
          </a:r>
        </a:p>
      </xdr:txBody>
    </xdr:sp>
    <xdr:clientData/>
  </xdr:twoCellAnchor>
  <xdr:twoCellAnchor>
    <xdr:from>
      <xdr:col>8</xdr:col>
      <xdr:colOff>381000</xdr:colOff>
      <xdr:row>106</xdr:row>
      <xdr:rowOff>9525</xdr:rowOff>
    </xdr:from>
    <xdr:to>
      <xdr:col>10</xdr:col>
      <xdr:colOff>381000</xdr:colOff>
      <xdr:row>109</xdr:row>
      <xdr:rowOff>19050</xdr:rowOff>
    </xdr:to>
    <xdr:sp macro="" textlink="">
      <xdr:nvSpPr>
        <xdr:cNvPr id="17" name="爆発: 8 pt 16">
          <a:extLst>
            <a:ext uri="{FF2B5EF4-FFF2-40B4-BE49-F238E27FC236}">
              <a16:creationId xmlns:a16="http://schemas.microsoft.com/office/drawing/2014/main" id="{8C8B751A-A02F-4795-9A0F-8E5C3C4BC66B}"/>
            </a:ext>
          </a:extLst>
        </xdr:cNvPr>
        <xdr:cNvSpPr/>
      </xdr:nvSpPr>
      <xdr:spPr>
        <a:xfrm>
          <a:off x="5895975" y="18059400"/>
          <a:ext cx="933450" cy="409575"/>
        </a:xfrm>
        <a:prstGeom prst="irregularSeal1">
          <a:avLst/>
        </a:prstGeom>
        <a:solidFill>
          <a:srgbClr val="FFFF00"/>
        </a:solid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pPr algn="ctr"/>
          <a:r>
            <a:rPr kumimoji="1" lang="ja-JP" altLang="en-US" sz="800" b="1"/>
            <a:t>注　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114299</xdr:colOff>
      <xdr:row>15</xdr:row>
      <xdr:rowOff>47625</xdr:rowOff>
    </xdr:from>
    <xdr:to>
      <xdr:col>33</xdr:col>
      <xdr:colOff>238124</xdr:colOff>
      <xdr:row>19</xdr:row>
      <xdr:rowOff>0</xdr:rowOff>
    </xdr:to>
    <xdr:sp macro="" textlink="">
      <xdr:nvSpPr>
        <xdr:cNvPr id="2" name="正方形/長方形 1">
          <a:extLst>
            <a:ext uri="{FF2B5EF4-FFF2-40B4-BE49-F238E27FC236}">
              <a16:creationId xmlns:a16="http://schemas.microsoft.com/office/drawing/2014/main" id="{ECFD67DE-6804-408F-B0A5-52C53D6928B5}"/>
            </a:ext>
          </a:extLst>
        </xdr:cNvPr>
        <xdr:cNvSpPr/>
      </xdr:nvSpPr>
      <xdr:spPr>
        <a:xfrm>
          <a:off x="7648574" y="3962400"/>
          <a:ext cx="5800725" cy="21336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a:solidFill>
                <a:srgbClr val="FF0000"/>
              </a:solidFill>
            </a:rPr>
            <a:t>作成例</a:t>
          </a:r>
          <a:endParaRPr kumimoji="1" lang="en-US" altLang="ja-JP" sz="2000" b="1">
            <a:solidFill>
              <a:srgbClr val="FF0000"/>
            </a:solidFill>
          </a:endParaRPr>
        </a:p>
        <a:p>
          <a:pPr algn="l"/>
          <a:endParaRPr kumimoji="1" lang="en-US" altLang="ja-JP" sz="1000" b="1">
            <a:solidFill>
              <a:srgbClr val="FF0000"/>
            </a:solidFill>
          </a:endParaRPr>
        </a:p>
        <a:p>
          <a:pPr algn="l"/>
          <a:r>
            <a:rPr kumimoji="1" lang="ja-JP" altLang="en-US" sz="1200" b="1">
              <a:solidFill>
                <a:srgbClr val="FF0000"/>
              </a:solidFill>
              <a:latin typeface="+mj-ea"/>
              <a:ea typeface="+mj-ea"/>
            </a:rPr>
            <a:t>複数の業種区分を申請する場合であって、「売上実績」を共通して作成する場合の記載例です。</a:t>
          </a:r>
          <a:endParaRPr kumimoji="1" lang="en-US" altLang="ja-JP" sz="1200" b="1">
            <a:solidFill>
              <a:srgbClr val="FF0000"/>
            </a:solidFill>
            <a:latin typeface="+mj-ea"/>
            <a:ea typeface="+mj-ea"/>
          </a:endParaRPr>
        </a:p>
        <a:p>
          <a:pPr algn="l"/>
          <a:endParaRPr kumimoji="1" lang="en-US" altLang="ja-JP" sz="1200" b="1">
            <a:solidFill>
              <a:srgbClr val="FF0000"/>
            </a:solidFill>
            <a:latin typeface="+mj-ea"/>
            <a:ea typeface="+mj-ea"/>
          </a:endParaRPr>
        </a:p>
        <a:p>
          <a:pPr algn="l"/>
          <a:r>
            <a:rPr kumimoji="1" lang="ja-JP" altLang="en-US" sz="1200" b="1">
              <a:solidFill>
                <a:srgbClr val="FF0000"/>
              </a:solidFill>
              <a:latin typeface="+mj-ea"/>
              <a:ea typeface="+mj-ea"/>
            </a:rPr>
            <a:t>「工事」・「コンサル」・「委託」を申請する場合は、このように作成してください。。</a:t>
          </a:r>
          <a:endParaRPr kumimoji="1" lang="en-US" altLang="ja-JP" sz="1200" b="1">
            <a:solidFill>
              <a:srgbClr val="FF0000"/>
            </a:solidFill>
            <a:latin typeface="+mj-ea"/>
            <a:ea typeface="+mj-ea"/>
          </a:endParaRPr>
        </a:p>
        <a:p>
          <a:pPr algn="l"/>
          <a:endParaRPr kumimoji="1" lang="en-US" altLang="ja-JP" sz="1200" b="1">
            <a:solidFill>
              <a:srgbClr val="FF0000"/>
            </a:solidFill>
            <a:latin typeface="+mj-ea"/>
            <a:ea typeface="+mj-ea"/>
          </a:endParaRPr>
        </a:p>
        <a:p>
          <a:pPr algn="l"/>
          <a:r>
            <a:rPr kumimoji="1" lang="ja-JP" altLang="en-US" sz="1200" b="1">
              <a:solidFill>
                <a:srgbClr val="FF0000"/>
              </a:solidFill>
              <a:latin typeface="+mj-ea"/>
              <a:ea typeface="+mj-ea"/>
            </a:rPr>
            <a:t>シートの保護を解除して作成してください。</a:t>
          </a:r>
          <a:endParaRPr kumimoji="1" lang="en-US" altLang="ja-JP" sz="1200" b="1">
            <a:solidFill>
              <a:srgbClr val="FF0000"/>
            </a:solidFill>
            <a:latin typeface="+mj-ea"/>
            <a:ea typeface="+mj-ea"/>
          </a:endParaRPr>
        </a:p>
        <a:p>
          <a:pPr algn="l"/>
          <a:r>
            <a:rPr kumimoji="1" lang="ja-JP" altLang="en-US" sz="1200" b="1">
              <a:solidFill>
                <a:srgbClr val="FF0000"/>
              </a:solidFill>
              <a:latin typeface="+mj-ea"/>
              <a:ea typeface="+mj-ea"/>
            </a:rPr>
            <a:t>（</a:t>
          </a:r>
          <a:r>
            <a:rPr kumimoji="1" lang="en-US" altLang="ja-JP" sz="1200" b="1">
              <a:solidFill>
                <a:srgbClr val="FF0000"/>
              </a:solidFill>
              <a:latin typeface="+mj-ea"/>
              <a:ea typeface="+mj-ea"/>
            </a:rPr>
            <a:t>※</a:t>
          </a:r>
          <a:r>
            <a:rPr kumimoji="1" lang="ja-JP" altLang="en-US" sz="1200" b="1">
              <a:solidFill>
                <a:srgbClr val="FF0000"/>
              </a:solidFill>
              <a:latin typeface="+mj-ea"/>
              <a:ea typeface="+mj-ea"/>
            </a:rPr>
            <a:t>パスワードの設定はありません）</a:t>
          </a:r>
        </a:p>
      </xdr:txBody>
    </xdr:sp>
    <xdr:clientData/>
  </xdr:twoCellAnchor>
  <xdr:twoCellAnchor>
    <xdr:from>
      <xdr:col>24</xdr:col>
      <xdr:colOff>438149</xdr:colOff>
      <xdr:row>1</xdr:row>
      <xdr:rowOff>285750</xdr:rowOff>
    </xdr:from>
    <xdr:to>
      <xdr:col>27</xdr:col>
      <xdr:colOff>85725</xdr:colOff>
      <xdr:row>3</xdr:row>
      <xdr:rowOff>219075</xdr:rowOff>
    </xdr:to>
    <xdr:sp macro="" textlink="">
      <xdr:nvSpPr>
        <xdr:cNvPr id="3" name="正方形/長方形 2">
          <a:extLst>
            <a:ext uri="{FF2B5EF4-FFF2-40B4-BE49-F238E27FC236}">
              <a16:creationId xmlns:a16="http://schemas.microsoft.com/office/drawing/2014/main" id="{307A1D0F-7C5C-4493-A2B0-3EDE596B9B15}"/>
            </a:ext>
          </a:extLst>
        </xdr:cNvPr>
        <xdr:cNvSpPr/>
      </xdr:nvSpPr>
      <xdr:spPr>
        <a:xfrm>
          <a:off x="10020299" y="676275"/>
          <a:ext cx="1104901" cy="485775"/>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a:solidFill>
                <a:srgbClr val="FF0000"/>
              </a:solidFill>
            </a:rPr>
            <a:t>作成例</a:t>
          </a:r>
          <a:endParaRPr kumimoji="1" lang="ja-JP" altLang="en-US" sz="1200" b="1">
            <a:solidFill>
              <a:srgbClr val="FF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171449</xdr:colOff>
      <xdr:row>12</xdr:row>
      <xdr:rowOff>34924</xdr:rowOff>
    </xdr:from>
    <xdr:to>
      <xdr:col>9</xdr:col>
      <xdr:colOff>291624</xdr:colOff>
      <xdr:row>14</xdr:row>
      <xdr:rowOff>297974</xdr:rowOff>
    </xdr:to>
    <xdr:sp macro="" textlink="">
      <xdr:nvSpPr>
        <xdr:cNvPr id="2" name="円/楕円 1">
          <a:extLst>
            <a:ext uri="{FF2B5EF4-FFF2-40B4-BE49-F238E27FC236}">
              <a16:creationId xmlns:a16="http://schemas.microsoft.com/office/drawing/2014/main" id="{00000000-0008-0000-0D00-000002000000}"/>
            </a:ext>
          </a:extLst>
        </xdr:cNvPr>
        <xdr:cNvSpPr/>
      </xdr:nvSpPr>
      <xdr:spPr>
        <a:xfrm>
          <a:off x="5822949" y="2463799"/>
          <a:ext cx="802800" cy="802800"/>
        </a:xfrm>
        <a:prstGeom prst="ellipse">
          <a:avLst/>
        </a:prstGeom>
        <a:ln w="635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twoCellAnchor>
    <xdr:from>
      <xdr:col>3</xdr:col>
      <xdr:colOff>403224</xdr:colOff>
      <xdr:row>29</xdr:row>
      <xdr:rowOff>123824</xdr:rowOff>
    </xdr:from>
    <xdr:to>
      <xdr:col>5</xdr:col>
      <xdr:colOff>233174</xdr:colOff>
      <xdr:row>35</xdr:row>
      <xdr:rowOff>80774</xdr:rowOff>
    </xdr:to>
    <xdr:sp macro="" textlink="">
      <xdr:nvSpPr>
        <xdr:cNvPr id="6" name="円/楕円 5">
          <a:extLst>
            <a:ext uri="{FF2B5EF4-FFF2-40B4-BE49-F238E27FC236}">
              <a16:creationId xmlns:a16="http://schemas.microsoft.com/office/drawing/2014/main" id="{00000000-0008-0000-0D00-000006000000}"/>
            </a:ext>
          </a:extLst>
        </xdr:cNvPr>
        <xdr:cNvSpPr/>
      </xdr:nvSpPr>
      <xdr:spPr>
        <a:xfrm>
          <a:off x="2784474" y="5092699"/>
          <a:ext cx="1195200" cy="1195200"/>
        </a:xfrm>
        <a:prstGeom prst="ellipse">
          <a:avLst/>
        </a:prstGeom>
        <a:ln w="635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250824</xdr:colOff>
      <xdr:row>12</xdr:row>
      <xdr:rowOff>82549</xdr:rowOff>
    </xdr:from>
    <xdr:to>
      <xdr:col>9</xdr:col>
      <xdr:colOff>370999</xdr:colOff>
      <xdr:row>14</xdr:row>
      <xdr:rowOff>345599</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5711824" y="2511424"/>
          <a:ext cx="802800" cy="802800"/>
        </a:xfrm>
        <a:prstGeom prst="ellipse">
          <a:avLst/>
        </a:prstGeom>
        <a:ln w="635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1057275</xdr:colOff>
      <xdr:row>7</xdr:row>
      <xdr:rowOff>76200</xdr:rowOff>
    </xdr:from>
    <xdr:to>
      <xdr:col>8</xdr:col>
      <xdr:colOff>1304925</xdr:colOff>
      <xdr:row>9</xdr:row>
      <xdr:rowOff>95250</xdr:rowOff>
    </xdr:to>
    <xdr:sp macro="" textlink="">
      <xdr:nvSpPr>
        <xdr:cNvPr id="1025" name="Text Box 1">
          <a:extLst>
            <a:ext uri="{FF2B5EF4-FFF2-40B4-BE49-F238E27FC236}">
              <a16:creationId xmlns:a16="http://schemas.microsoft.com/office/drawing/2014/main" id="{00000000-0008-0000-0F00-000001040000}"/>
            </a:ext>
          </a:extLst>
        </xdr:cNvPr>
        <xdr:cNvSpPr txBox="1">
          <a:spLocks noChangeArrowheads="1"/>
        </xdr:cNvSpPr>
      </xdr:nvSpPr>
      <xdr:spPr bwMode="auto">
        <a:xfrm>
          <a:off x="6543675" y="1457325"/>
          <a:ext cx="247650" cy="3619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952499</xdr:colOff>
      <xdr:row>38</xdr:row>
      <xdr:rowOff>142874</xdr:rowOff>
    </xdr:from>
    <xdr:to>
      <xdr:col>9</xdr:col>
      <xdr:colOff>133349</xdr:colOff>
      <xdr:row>41</xdr:row>
      <xdr:rowOff>95250</xdr:rowOff>
    </xdr:to>
    <xdr:sp macro="" textlink="">
      <xdr:nvSpPr>
        <xdr:cNvPr id="4" name="Text Box 1">
          <a:extLst>
            <a:ext uri="{FF2B5EF4-FFF2-40B4-BE49-F238E27FC236}">
              <a16:creationId xmlns:a16="http://schemas.microsoft.com/office/drawing/2014/main" id="{00000000-0008-0000-0F00-000004000000}"/>
            </a:ext>
          </a:extLst>
        </xdr:cNvPr>
        <xdr:cNvSpPr txBox="1">
          <a:spLocks noChangeArrowheads="1"/>
        </xdr:cNvSpPr>
      </xdr:nvSpPr>
      <xdr:spPr bwMode="auto">
        <a:xfrm>
          <a:off x="6553199" y="8010524"/>
          <a:ext cx="523875" cy="46672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6350">
          <a:solidFill>
            <a:sysClr val="windowText" lastClr="000000"/>
          </a:solidFill>
        </a:ln>
      </a:spPr>
      <a:bodyPr vertOverflow="clip" horzOverflow="clip" rtlCol="0" anchor="t"/>
      <a:lstStyle>
        <a:defPPr algn="l">
          <a:defRPr kumimoji="1" sz="10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5"/>
  <sheetViews>
    <sheetView tabSelected="1" zoomScaleNormal="100" workbookViewId="0">
      <selection activeCell="F10" sqref="F10"/>
    </sheetView>
  </sheetViews>
  <sheetFormatPr defaultRowHeight="13.5"/>
  <cols>
    <col min="1" max="1" width="4.375" style="57" customWidth="1"/>
  </cols>
  <sheetData>
    <row r="1" spans="1:2" ht="24">
      <c r="A1" s="99" t="s">
        <v>535</v>
      </c>
    </row>
    <row r="3" spans="1:2">
      <c r="A3" s="57">
        <v>1</v>
      </c>
      <c r="B3" t="s">
        <v>541</v>
      </c>
    </row>
    <row r="5" spans="1:2">
      <c r="A5" s="57">
        <v>2</v>
      </c>
      <c r="B5" t="s">
        <v>575</v>
      </c>
    </row>
    <row r="7" spans="1:2">
      <c r="A7" s="57">
        <v>3</v>
      </c>
      <c r="B7" t="s">
        <v>500</v>
      </c>
    </row>
    <row r="8" spans="1:2">
      <c r="B8" t="s">
        <v>491</v>
      </c>
    </row>
    <row r="9" spans="1:2">
      <c r="B9" t="s">
        <v>492</v>
      </c>
    </row>
    <row r="10" spans="1:2">
      <c r="B10" t="s">
        <v>494</v>
      </c>
    </row>
    <row r="11" spans="1:2">
      <c r="B11" t="s">
        <v>493</v>
      </c>
    </row>
    <row r="12" spans="1:2">
      <c r="B12" t="s">
        <v>495</v>
      </c>
    </row>
    <row r="13" spans="1:2">
      <c r="B13" t="s">
        <v>497</v>
      </c>
    </row>
    <row r="14" spans="1:2">
      <c r="B14" t="s">
        <v>498</v>
      </c>
    </row>
    <row r="15" spans="1:2">
      <c r="B15" t="s">
        <v>499</v>
      </c>
    </row>
    <row r="17" spans="1:9">
      <c r="A17" s="57">
        <v>4</v>
      </c>
      <c r="B17" t="s">
        <v>501</v>
      </c>
    </row>
    <row r="18" spans="1:9">
      <c r="B18" t="s">
        <v>496</v>
      </c>
    </row>
    <row r="19" spans="1:9">
      <c r="B19" t="s">
        <v>507</v>
      </c>
    </row>
    <row r="20" spans="1:9">
      <c r="B20" t="s">
        <v>502</v>
      </c>
    </row>
    <row r="21" spans="1:9">
      <c r="B21" t="s">
        <v>503</v>
      </c>
    </row>
    <row r="22" spans="1:9">
      <c r="B22" t="s">
        <v>504</v>
      </c>
    </row>
    <row r="23" spans="1:9">
      <c r="B23" t="s">
        <v>505</v>
      </c>
    </row>
    <row r="24" spans="1:9">
      <c r="B24" t="s">
        <v>506</v>
      </c>
    </row>
    <row r="26" spans="1:9">
      <c r="A26" s="57">
        <v>5</v>
      </c>
      <c r="B26" t="s">
        <v>508</v>
      </c>
    </row>
    <row r="27" spans="1:9" ht="4.5" customHeight="1"/>
    <row r="28" spans="1:9" ht="42.75" customHeight="1">
      <c r="B28" s="208" t="s">
        <v>536</v>
      </c>
      <c r="C28" s="209"/>
      <c r="D28" s="206" t="s">
        <v>509</v>
      </c>
      <c r="E28" s="207"/>
      <c r="F28" s="207"/>
      <c r="G28" s="207"/>
      <c r="H28" s="207"/>
      <c r="I28" s="207"/>
    </row>
    <row r="29" spans="1:9" ht="7.5" customHeight="1">
      <c r="B29" s="54"/>
      <c r="C29" s="54"/>
      <c r="D29" s="93"/>
      <c r="E29" s="93"/>
      <c r="F29" s="93"/>
      <c r="G29" s="93"/>
      <c r="H29" s="93"/>
      <c r="I29" s="93"/>
    </row>
    <row r="30" spans="1:9" ht="42.75" customHeight="1">
      <c r="B30" s="210" t="s">
        <v>537</v>
      </c>
      <c r="C30" s="211"/>
      <c r="D30" s="206" t="s">
        <v>534</v>
      </c>
      <c r="E30" s="207"/>
      <c r="F30" s="207"/>
      <c r="G30" s="207"/>
      <c r="H30" s="207"/>
      <c r="I30" s="207"/>
    </row>
    <row r="33" spans="1:9" ht="45" customHeight="1">
      <c r="A33" s="101">
        <v>6</v>
      </c>
      <c r="B33" s="212" t="s">
        <v>614</v>
      </c>
      <c r="C33" s="212"/>
      <c r="D33" s="212"/>
      <c r="E33" s="212"/>
      <c r="F33" s="212"/>
      <c r="G33" s="212"/>
      <c r="H33" s="212"/>
      <c r="I33" s="212"/>
    </row>
    <row r="35" spans="1:9" ht="27" customHeight="1">
      <c r="A35" s="101">
        <v>7</v>
      </c>
      <c r="B35" s="205" t="s">
        <v>576</v>
      </c>
      <c r="C35" s="205"/>
      <c r="D35" s="205"/>
      <c r="E35" s="205"/>
      <c r="F35" s="205"/>
      <c r="G35" s="205"/>
      <c r="H35" s="205"/>
      <c r="I35" s="205"/>
    </row>
  </sheetData>
  <sheetProtection sheet="1" objects="1" scenarios="1"/>
  <mergeCells count="6">
    <mergeCell ref="B35:I35"/>
    <mergeCell ref="D28:I28"/>
    <mergeCell ref="D30:I30"/>
    <mergeCell ref="B28:C28"/>
    <mergeCell ref="B30:C30"/>
    <mergeCell ref="B33:I33"/>
  </mergeCells>
  <phoneticPr fontId="2"/>
  <pageMargins left="0.31496062992125984"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H37"/>
  <sheetViews>
    <sheetView zoomScaleNormal="100" workbookViewId="0">
      <selection sqref="A1:AE1"/>
    </sheetView>
  </sheetViews>
  <sheetFormatPr defaultRowHeight="13.5"/>
  <cols>
    <col min="1" max="51" width="2.625" style="9" customWidth="1"/>
    <col min="52" max="16384" width="9" style="9"/>
  </cols>
  <sheetData>
    <row r="1" spans="1:34" s="1" customFormat="1" ht="24.75" customHeight="1">
      <c r="A1" s="656" t="s">
        <v>155</v>
      </c>
      <c r="B1" s="578"/>
      <c r="C1" s="578"/>
      <c r="D1" s="578"/>
      <c r="E1" s="578"/>
      <c r="F1" s="578"/>
      <c r="G1" s="578"/>
      <c r="H1" s="578"/>
      <c r="I1" s="578"/>
      <c r="J1" s="578"/>
      <c r="K1" s="578"/>
      <c r="L1" s="578"/>
      <c r="M1" s="578"/>
      <c r="N1" s="578"/>
      <c r="O1" s="578"/>
      <c r="P1" s="578"/>
      <c r="Q1" s="578"/>
      <c r="R1" s="430"/>
      <c r="S1" s="430"/>
      <c r="T1" s="430"/>
      <c r="U1" s="430"/>
      <c r="V1" s="430"/>
      <c r="W1" s="430"/>
      <c r="X1" s="430"/>
      <c r="Y1" s="430"/>
      <c r="Z1" s="430"/>
      <c r="AA1" s="430"/>
      <c r="AB1" s="430"/>
      <c r="AC1" s="430"/>
      <c r="AD1" s="430"/>
      <c r="AE1" s="430"/>
    </row>
    <row r="2" spans="1:34" s="1" customFormat="1" ht="24.75" customHeight="1">
      <c r="A2" s="769" t="s">
        <v>157</v>
      </c>
      <c r="B2" s="770"/>
      <c r="C2" s="770"/>
      <c r="D2" s="770"/>
      <c r="E2" s="770"/>
      <c r="F2" s="770"/>
      <c r="G2" s="770"/>
      <c r="H2" s="770"/>
      <c r="I2" s="770"/>
      <c r="J2" s="770"/>
      <c r="K2" s="770"/>
      <c r="L2" s="770"/>
      <c r="M2" s="770"/>
      <c r="N2" s="770"/>
      <c r="O2" s="770"/>
      <c r="P2" s="770"/>
      <c r="Q2" s="770"/>
      <c r="R2" s="771"/>
      <c r="S2" s="771"/>
      <c r="T2" s="771"/>
      <c r="U2" s="771"/>
      <c r="V2" s="771"/>
      <c r="W2" s="771"/>
      <c r="X2" s="771"/>
      <c r="Y2" s="771"/>
      <c r="Z2" s="771"/>
      <c r="AA2" s="771"/>
      <c r="AB2" s="771"/>
      <c r="AC2" s="771"/>
      <c r="AD2" s="771"/>
      <c r="AE2" s="771"/>
    </row>
    <row r="3" spans="1:34" s="1" customFormat="1" ht="24.75" customHeight="1">
      <c r="A3" s="767"/>
      <c r="B3" s="770"/>
      <c r="C3" s="770"/>
      <c r="D3" s="770"/>
      <c r="E3" s="770"/>
      <c r="F3" s="770"/>
      <c r="G3" s="770"/>
      <c r="H3" s="770"/>
      <c r="I3" s="770"/>
      <c r="J3" s="770"/>
      <c r="K3" s="770"/>
      <c r="L3" s="770"/>
      <c r="M3" s="770"/>
      <c r="N3" s="770"/>
      <c r="O3" s="770"/>
      <c r="P3" s="770"/>
      <c r="Q3" s="770"/>
      <c r="R3" s="771"/>
      <c r="S3" s="771"/>
      <c r="T3" s="771"/>
      <c r="U3" s="771"/>
      <c r="V3" s="771"/>
      <c r="W3" s="771"/>
      <c r="X3" s="771"/>
      <c r="Y3" s="771"/>
      <c r="Z3" s="771"/>
      <c r="AA3" s="771"/>
      <c r="AB3" s="771"/>
      <c r="AC3" s="771"/>
      <c r="AD3" s="771"/>
      <c r="AE3" s="771"/>
    </row>
    <row r="4" spans="1:34" s="1" customFormat="1" ht="23.25" customHeight="1" thickBot="1">
      <c r="A4" s="2" t="s">
        <v>164</v>
      </c>
      <c r="B4" s="2"/>
      <c r="C4" s="2"/>
      <c r="D4" s="2"/>
      <c r="E4" s="2"/>
      <c r="F4" s="2"/>
    </row>
    <row r="5" spans="1:34" ht="23.25" customHeight="1">
      <c r="A5" s="782" t="s">
        <v>46</v>
      </c>
      <c r="B5" s="774"/>
      <c r="C5" s="774"/>
      <c r="D5" s="774"/>
      <c r="E5" s="774"/>
      <c r="F5" s="774"/>
      <c r="G5" s="774"/>
      <c r="H5" s="774">
        <v>1</v>
      </c>
      <c r="I5" s="775"/>
      <c r="J5" s="776" t="s">
        <v>158</v>
      </c>
      <c r="K5" s="777"/>
      <c r="L5" s="778"/>
      <c r="M5" s="779" t="s">
        <v>167</v>
      </c>
      <c r="N5" s="780"/>
      <c r="O5" s="780"/>
      <c r="P5" s="780"/>
      <c r="Q5" s="780"/>
      <c r="R5" s="780"/>
      <c r="S5" s="780"/>
      <c r="T5" s="780"/>
      <c r="U5" s="780"/>
      <c r="V5" s="780"/>
      <c r="W5" s="780"/>
      <c r="X5" s="780"/>
      <c r="Y5" s="780"/>
      <c r="Z5" s="780"/>
      <c r="AA5" s="780"/>
      <c r="AB5" s="780"/>
      <c r="AC5" s="780"/>
      <c r="AD5" s="780"/>
      <c r="AE5" s="781"/>
    </row>
    <row r="6" spans="1:34" ht="23.25" customHeight="1">
      <c r="A6" s="791" t="s">
        <v>61</v>
      </c>
      <c r="B6" s="772"/>
      <c r="C6" s="772"/>
      <c r="D6" s="772"/>
      <c r="E6" s="772"/>
      <c r="F6" s="772"/>
      <c r="G6" s="772"/>
      <c r="H6" s="772"/>
      <c r="I6" s="772"/>
      <c r="J6" s="772"/>
      <c r="K6" s="772"/>
      <c r="L6" s="772"/>
      <c r="M6" s="772"/>
      <c r="N6" s="772"/>
      <c r="O6" s="772"/>
      <c r="P6" s="772"/>
      <c r="Q6" s="772"/>
      <c r="R6" s="772"/>
      <c r="S6" s="772"/>
      <c r="T6" s="772"/>
      <c r="U6" s="772"/>
      <c r="V6" s="772"/>
      <c r="W6" s="772"/>
      <c r="X6" s="772"/>
      <c r="Y6" s="772"/>
      <c r="Z6" s="772"/>
      <c r="AA6" s="772"/>
      <c r="AB6" s="772"/>
      <c r="AC6" s="772"/>
      <c r="AD6" s="772"/>
      <c r="AE6" s="783"/>
    </row>
    <row r="7" spans="1:34" ht="23.25" customHeight="1">
      <c r="A7" s="791" t="s">
        <v>62</v>
      </c>
      <c r="B7" s="772"/>
      <c r="C7" s="772"/>
      <c r="D7" s="772"/>
      <c r="E7" s="772"/>
      <c r="F7" s="772"/>
      <c r="G7" s="772"/>
      <c r="H7" s="772" t="s">
        <v>63</v>
      </c>
      <c r="I7" s="631"/>
      <c r="J7" s="631"/>
      <c r="K7" s="631"/>
      <c r="L7" s="631"/>
      <c r="M7" s="631"/>
      <c r="N7" s="631"/>
      <c r="O7" s="631"/>
      <c r="P7" s="772" t="s">
        <v>64</v>
      </c>
      <c r="Q7" s="772"/>
      <c r="R7" s="772"/>
      <c r="S7" s="772"/>
      <c r="T7" s="772"/>
      <c r="U7" s="772"/>
      <c r="V7" s="772"/>
      <c r="W7" s="631"/>
      <c r="X7" s="772" t="s">
        <v>65</v>
      </c>
      <c r="Y7" s="317"/>
      <c r="Z7" s="317"/>
      <c r="AA7" s="317"/>
      <c r="AB7" s="317"/>
      <c r="AC7" s="317"/>
      <c r="AD7" s="317"/>
      <c r="AE7" s="773"/>
    </row>
    <row r="8" spans="1:34" ht="23.25" customHeight="1">
      <c r="A8" s="791"/>
      <c r="B8" s="772"/>
      <c r="C8" s="772"/>
      <c r="D8" s="772"/>
      <c r="E8" s="772"/>
      <c r="F8" s="772"/>
      <c r="G8" s="772"/>
      <c r="H8" s="772"/>
      <c r="I8" s="631"/>
      <c r="J8" s="631"/>
      <c r="K8" s="631"/>
      <c r="L8" s="631"/>
      <c r="M8" s="631"/>
      <c r="N8" s="631"/>
      <c r="O8" s="631"/>
      <c r="P8" s="789" t="s">
        <v>66</v>
      </c>
      <c r="Q8" s="631"/>
      <c r="R8" s="631"/>
      <c r="S8" s="631"/>
      <c r="T8" s="631"/>
      <c r="U8" s="631"/>
      <c r="V8" s="631"/>
      <c r="W8" s="631"/>
      <c r="X8" s="789" t="s">
        <v>67</v>
      </c>
      <c r="Y8" s="631"/>
      <c r="Z8" s="631"/>
      <c r="AA8" s="631"/>
      <c r="AB8" s="631"/>
      <c r="AC8" s="631"/>
      <c r="AD8" s="631"/>
      <c r="AE8" s="790"/>
      <c r="AH8" s="9" t="s">
        <v>162</v>
      </c>
    </row>
    <row r="9" spans="1:34" ht="23.25" customHeight="1">
      <c r="A9" s="791" t="s">
        <v>68</v>
      </c>
      <c r="B9" s="317"/>
      <c r="C9" s="317"/>
      <c r="D9" s="317"/>
      <c r="E9" s="317"/>
      <c r="F9" s="317"/>
      <c r="G9" s="317"/>
      <c r="H9" s="694" t="s">
        <v>161</v>
      </c>
      <c r="I9" s="792"/>
      <c r="J9" s="792"/>
      <c r="K9" s="792"/>
      <c r="L9" s="792"/>
      <c r="M9" s="792"/>
      <c r="N9" s="792"/>
      <c r="O9" s="792"/>
      <c r="P9" s="792"/>
      <c r="Q9" s="792"/>
      <c r="R9" s="792"/>
      <c r="S9" s="792"/>
      <c r="T9" s="792"/>
      <c r="U9" s="792"/>
      <c r="V9" s="792"/>
      <c r="W9" s="792"/>
      <c r="X9" s="792"/>
      <c r="Y9" s="792"/>
      <c r="Z9" s="792"/>
      <c r="AA9" s="793"/>
      <c r="AB9" s="794" t="s">
        <v>163</v>
      </c>
      <c r="AC9" s="794"/>
      <c r="AD9" s="794"/>
      <c r="AE9" s="795"/>
    </row>
    <row r="10" spans="1:34" ht="23.25" customHeight="1" thickBot="1">
      <c r="A10" s="784" t="s">
        <v>69</v>
      </c>
      <c r="B10" s="785"/>
      <c r="C10" s="785"/>
      <c r="D10" s="785"/>
      <c r="E10" s="785"/>
      <c r="F10" s="785"/>
      <c r="G10" s="785"/>
      <c r="H10" s="786" t="s">
        <v>70</v>
      </c>
      <c r="I10" s="786"/>
      <c r="J10" s="786"/>
      <c r="K10" s="786"/>
      <c r="L10" s="786"/>
      <c r="M10" s="787"/>
      <c r="N10" s="785" t="s">
        <v>159</v>
      </c>
      <c r="O10" s="785"/>
      <c r="P10" s="785"/>
      <c r="Q10" s="785"/>
      <c r="R10" s="785"/>
      <c r="S10" s="785"/>
      <c r="T10" s="785" t="s">
        <v>160</v>
      </c>
      <c r="U10" s="787"/>
      <c r="V10" s="787"/>
      <c r="W10" s="787"/>
      <c r="X10" s="787"/>
      <c r="Y10" s="787"/>
      <c r="Z10" s="787"/>
      <c r="AA10" s="787"/>
      <c r="AB10" s="787"/>
      <c r="AC10" s="787"/>
      <c r="AD10" s="787"/>
      <c r="AE10" s="788"/>
    </row>
    <row r="11" spans="1:34" ht="23.25" customHeight="1">
      <c r="A11" s="782" t="s">
        <v>46</v>
      </c>
      <c r="B11" s="774"/>
      <c r="C11" s="774"/>
      <c r="D11" s="774"/>
      <c r="E11" s="774"/>
      <c r="F11" s="774"/>
      <c r="G11" s="774"/>
      <c r="H11" s="774">
        <v>2</v>
      </c>
      <c r="I11" s="775"/>
      <c r="J11" s="776" t="s">
        <v>158</v>
      </c>
      <c r="K11" s="777"/>
      <c r="L11" s="778"/>
      <c r="M11" s="779" t="s">
        <v>167</v>
      </c>
      <c r="N11" s="780"/>
      <c r="O11" s="780"/>
      <c r="P11" s="780"/>
      <c r="Q11" s="780"/>
      <c r="R11" s="780"/>
      <c r="S11" s="780"/>
      <c r="T11" s="780"/>
      <c r="U11" s="780"/>
      <c r="V11" s="780"/>
      <c r="W11" s="780"/>
      <c r="X11" s="780"/>
      <c r="Y11" s="780"/>
      <c r="Z11" s="780"/>
      <c r="AA11" s="780"/>
      <c r="AB11" s="780"/>
      <c r="AC11" s="780"/>
      <c r="AD11" s="780"/>
      <c r="AE11" s="781"/>
    </row>
    <row r="12" spans="1:34" ht="23.25" customHeight="1">
      <c r="A12" s="791" t="s">
        <v>61</v>
      </c>
      <c r="B12" s="772"/>
      <c r="C12" s="772"/>
      <c r="D12" s="772"/>
      <c r="E12" s="772"/>
      <c r="F12" s="772"/>
      <c r="G12" s="772"/>
      <c r="H12" s="772"/>
      <c r="I12" s="772"/>
      <c r="J12" s="772"/>
      <c r="K12" s="772"/>
      <c r="L12" s="772"/>
      <c r="M12" s="772"/>
      <c r="N12" s="772"/>
      <c r="O12" s="772"/>
      <c r="P12" s="772"/>
      <c r="Q12" s="772"/>
      <c r="R12" s="772"/>
      <c r="S12" s="772"/>
      <c r="T12" s="772"/>
      <c r="U12" s="772"/>
      <c r="V12" s="772"/>
      <c r="W12" s="772"/>
      <c r="X12" s="772"/>
      <c r="Y12" s="772"/>
      <c r="Z12" s="772"/>
      <c r="AA12" s="772"/>
      <c r="AB12" s="772"/>
      <c r="AC12" s="772"/>
      <c r="AD12" s="772"/>
      <c r="AE12" s="783"/>
    </row>
    <row r="13" spans="1:34" ht="23.25" customHeight="1">
      <c r="A13" s="791" t="s">
        <v>62</v>
      </c>
      <c r="B13" s="772"/>
      <c r="C13" s="772"/>
      <c r="D13" s="772"/>
      <c r="E13" s="772"/>
      <c r="F13" s="772"/>
      <c r="G13" s="772"/>
      <c r="H13" s="772" t="s">
        <v>63</v>
      </c>
      <c r="I13" s="631"/>
      <c r="J13" s="631"/>
      <c r="K13" s="631"/>
      <c r="L13" s="631"/>
      <c r="M13" s="631"/>
      <c r="N13" s="631"/>
      <c r="O13" s="631"/>
      <c r="P13" s="772" t="s">
        <v>64</v>
      </c>
      <c r="Q13" s="772"/>
      <c r="R13" s="772"/>
      <c r="S13" s="772"/>
      <c r="T13" s="772"/>
      <c r="U13" s="772"/>
      <c r="V13" s="772"/>
      <c r="W13" s="631"/>
      <c r="X13" s="772" t="s">
        <v>65</v>
      </c>
      <c r="Y13" s="317"/>
      <c r="Z13" s="317"/>
      <c r="AA13" s="317"/>
      <c r="AB13" s="317"/>
      <c r="AC13" s="317"/>
      <c r="AD13" s="317"/>
      <c r="AE13" s="773"/>
    </row>
    <row r="14" spans="1:34" ht="23.25" customHeight="1">
      <c r="A14" s="791"/>
      <c r="B14" s="772"/>
      <c r="C14" s="772"/>
      <c r="D14" s="772"/>
      <c r="E14" s="772"/>
      <c r="F14" s="772"/>
      <c r="G14" s="772"/>
      <c r="H14" s="772"/>
      <c r="I14" s="631"/>
      <c r="J14" s="631"/>
      <c r="K14" s="631"/>
      <c r="L14" s="631"/>
      <c r="M14" s="631"/>
      <c r="N14" s="631"/>
      <c r="O14" s="631"/>
      <c r="P14" s="789" t="s">
        <v>66</v>
      </c>
      <c r="Q14" s="631"/>
      <c r="R14" s="631"/>
      <c r="S14" s="631"/>
      <c r="T14" s="631"/>
      <c r="U14" s="631"/>
      <c r="V14" s="631"/>
      <c r="W14" s="631"/>
      <c r="X14" s="789" t="s">
        <v>67</v>
      </c>
      <c r="Y14" s="631"/>
      <c r="Z14" s="631"/>
      <c r="AA14" s="631"/>
      <c r="AB14" s="631"/>
      <c r="AC14" s="631"/>
      <c r="AD14" s="631"/>
      <c r="AE14" s="790"/>
      <c r="AH14" s="9" t="s">
        <v>162</v>
      </c>
    </row>
    <row r="15" spans="1:34" ht="23.25" customHeight="1">
      <c r="A15" s="791" t="s">
        <v>68</v>
      </c>
      <c r="B15" s="317"/>
      <c r="C15" s="317"/>
      <c r="D15" s="317"/>
      <c r="E15" s="317"/>
      <c r="F15" s="317"/>
      <c r="G15" s="317"/>
      <c r="H15" s="694" t="s">
        <v>161</v>
      </c>
      <c r="I15" s="792"/>
      <c r="J15" s="792"/>
      <c r="K15" s="792"/>
      <c r="L15" s="792"/>
      <c r="M15" s="792"/>
      <c r="N15" s="792"/>
      <c r="O15" s="792"/>
      <c r="P15" s="792"/>
      <c r="Q15" s="792"/>
      <c r="R15" s="792"/>
      <c r="S15" s="792"/>
      <c r="T15" s="792"/>
      <c r="U15" s="792"/>
      <c r="V15" s="792"/>
      <c r="W15" s="792"/>
      <c r="X15" s="792"/>
      <c r="Y15" s="792"/>
      <c r="Z15" s="792"/>
      <c r="AA15" s="793"/>
      <c r="AB15" s="794" t="s">
        <v>163</v>
      </c>
      <c r="AC15" s="794"/>
      <c r="AD15" s="794"/>
      <c r="AE15" s="795"/>
    </row>
    <row r="16" spans="1:34" ht="23.25" customHeight="1" thickBot="1">
      <c r="A16" s="784" t="s">
        <v>69</v>
      </c>
      <c r="B16" s="785"/>
      <c r="C16" s="785"/>
      <c r="D16" s="785"/>
      <c r="E16" s="785"/>
      <c r="F16" s="785"/>
      <c r="G16" s="785"/>
      <c r="H16" s="786" t="s">
        <v>70</v>
      </c>
      <c r="I16" s="786"/>
      <c r="J16" s="786"/>
      <c r="K16" s="786"/>
      <c r="L16" s="786"/>
      <c r="M16" s="787"/>
      <c r="N16" s="785" t="s">
        <v>159</v>
      </c>
      <c r="O16" s="785"/>
      <c r="P16" s="785"/>
      <c r="Q16" s="785"/>
      <c r="R16" s="785"/>
      <c r="S16" s="785"/>
      <c r="T16" s="785" t="s">
        <v>160</v>
      </c>
      <c r="U16" s="787"/>
      <c r="V16" s="787"/>
      <c r="W16" s="787"/>
      <c r="X16" s="787"/>
      <c r="Y16" s="787"/>
      <c r="Z16" s="787"/>
      <c r="AA16" s="787"/>
      <c r="AB16" s="787"/>
      <c r="AC16" s="787"/>
      <c r="AD16" s="787"/>
      <c r="AE16" s="788"/>
    </row>
    <row r="17" spans="1:34" ht="23.25" customHeight="1">
      <c r="A17" s="782" t="s">
        <v>46</v>
      </c>
      <c r="B17" s="774"/>
      <c r="C17" s="774"/>
      <c r="D17" s="774"/>
      <c r="E17" s="774"/>
      <c r="F17" s="774"/>
      <c r="G17" s="774"/>
      <c r="H17" s="774">
        <v>3</v>
      </c>
      <c r="I17" s="775"/>
      <c r="J17" s="776" t="s">
        <v>158</v>
      </c>
      <c r="K17" s="777"/>
      <c r="L17" s="778"/>
      <c r="M17" s="779" t="s">
        <v>167</v>
      </c>
      <c r="N17" s="780"/>
      <c r="O17" s="780"/>
      <c r="P17" s="780"/>
      <c r="Q17" s="780"/>
      <c r="R17" s="780"/>
      <c r="S17" s="780"/>
      <c r="T17" s="780"/>
      <c r="U17" s="780"/>
      <c r="V17" s="780"/>
      <c r="W17" s="780"/>
      <c r="X17" s="780"/>
      <c r="Y17" s="780"/>
      <c r="Z17" s="780"/>
      <c r="AA17" s="780"/>
      <c r="AB17" s="780"/>
      <c r="AC17" s="780"/>
      <c r="AD17" s="780"/>
      <c r="AE17" s="781"/>
    </row>
    <row r="18" spans="1:34" ht="23.25" customHeight="1">
      <c r="A18" s="791" t="s">
        <v>61</v>
      </c>
      <c r="B18" s="772"/>
      <c r="C18" s="772"/>
      <c r="D18" s="772"/>
      <c r="E18" s="772"/>
      <c r="F18" s="772"/>
      <c r="G18" s="772"/>
      <c r="H18" s="772"/>
      <c r="I18" s="772"/>
      <c r="J18" s="772"/>
      <c r="K18" s="772"/>
      <c r="L18" s="772"/>
      <c r="M18" s="772"/>
      <c r="N18" s="772"/>
      <c r="O18" s="772"/>
      <c r="P18" s="772"/>
      <c r="Q18" s="772"/>
      <c r="R18" s="772"/>
      <c r="S18" s="772"/>
      <c r="T18" s="772"/>
      <c r="U18" s="772"/>
      <c r="V18" s="772"/>
      <c r="W18" s="772"/>
      <c r="X18" s="772"/>
      <c r="Y18" s="772"/>
      <c r="Z18" s="772"/>
      <c r="AA18" s="772"/>
      <c r="AB18" s="772"/>
      <c r="AC18" s="772"/>
      <c r="AD18" s="772"/>
      <c r="AE18" s="783"/>
    </row>
    <row r="19" spans="1:34" ht="23.25" customHeight="1">
      <c r="A19" s="791" t="s">
        <v>62</v>
      </c>
      <c r="B19" s="772"/>
      <c r="C19" s="772"/>
      <c r="D19" s="772"/>
      <c r="E19" s="772"/>
      <c r="F19" s="772"/>
      <c r="G19" s="772"/>
      <c r="H19" s="772" t="s">
        <v>63</v>
      </c>
      <c r="I19" s="631"/>
      <c r="J19" s="631"/>
      <c r="K19" s="631"/>
      <c r="L19" s="631"/>
      <c r="M19" s="631"/>
      <c r="N19" s="631"/>
      <c r="O19" s="631"/>
      <c r="P19" s="772" t="s">
        <v>64</v>
      </c>
      <c r="Q19" s="772"/>
      <c r="R19" s="772"/>
      <c r="S19" s="772"/>
      <c r="T19" s="772"/>
      <c r="U19" s="772"/>
      <c r="V19" s="772"/>
      <c r="W19" s="631"/>
      <c r="X19" s="772" t="s">
        <v>65</v>
      </c>
      <c r="Y19" s="317"/>
      <c r="Z19" s="317"/>
      <c r="AA19" s="317"/>
      <c r="AB19" s="317"/>
      <c r="AC19" s="317"/>
      <c r="AD19" s="317"/>
      <c r="AE19" s="773"/>
    </row>
    <row r="20" spans="1:34" ht="23.25" customHeight="1">
      <c r="A20" s="791"/>
      <c r="B20" s="772"/>
      <c r="C20" s="772"/>
      <c r="D20" s="772"/>
      <c r="E20" s="772"/>
      <c r="F20" s="772"/>
      <c r="G20" s="772"/>
      <c r="H20" s="772"/>
      <c r="I20" s="631"/>
      <c r="J20" s="631"/>
      <c r="K20" s="631"/>
      <c r="L20" s="631"/>
      <c r="M20" s="631"/>
      <c r="N20" s="631"/>
      <c r="O20" s="631"/>
      <c r="P20" s="789" t="s">
        <v>66</v>
      </c>
      <c r="Q20" s="631"/>
      <c r="R20" s="631"/>
      <c r="S20" s="631"/>
      <c r="T20" s="631"/>
      <c r="U20" s="631"/>
      <c r="V20" s="631"/>
      <c r="W20" s="631"/>
      <c r="X20" s="789" t="s">
        <v>67</v>
      </c>
      <c r="Y20" s="631"/>
      <c r="Z20" s="631"/>
      <c r="AA20" s="631"/>
      <c r="AB20" s="631"/>
      <c r="AC20" s="631"/>
      <c r="AD20" s="631"/>
      <c r="AE20" s="790"/>
      <c r="AH20" s="9" t="s">
        <v>162</v>
      </c>
    </row>
    <row r="21" spans="1:34" ht="23.25" customHeight="1">
      <c r="A21" s="791" t="s">
        <v>68</v>
      </c>
      <c r="B21" s="317"/>
      <c r="C21" s="317"/>
      <c r="D21" s="317"/>
      <c r="E21" s="317"/>
      <c r="F21" s="317"/>
      <c r="G21" s="317"/>
      <c r="H21" s="694" t="s">
        <v>161</v>
      </c>
      <c r="I21" s="792"/>
      <c r="J21" s="792"/>
      <c r="K21" s="792"/>
      <c r="L21" s="792"/>
      <c r="M21" s="792"/>
      <c r="N21" s="792"/>
      <c r="O21" s="792"/>
      <c r="P21" s="792"/>
      <c r="Q21" s="792"/>
      <c r="R21" s="792"/>
      <c r="S21" s="792"/>
      <c r="T21" s="792"/>
      <c r="U21" s="792"/>
      <c r="V21" s="792"/>
      <c r="W21" s="792"/>
      <c r="X21" s="792"/>
      <c r="Y21" s="792"/>
      <c r="Z21" s="792"/>
      <c r="AA21" s="793"/>
      <c r="AB21" s="794" t="s">
        <v>163</v>
      </c>
      <c r="AC21" s="794"/>
      <c r="AD21" s="794"/>
      <c r="AE21" s="795"/>
    </row>
    <row r="22" spans="1:34" ht="23.25" customHeight="1" thickBot="1">
      <c r="A22" s="784" t="s">
        <v>69</v>
      </c>
      <c r="B22" s="785"/>
      <c r="C22" s="785"/>
      <c r="D22" s="785"/>
      <c r="E22" s="785"/>
      <c r="F22" s="785"/>
      <c r="G22" s="785"/>
      <c r="H22" s="786" t="s">
        <v>70</v>
      </c>
      <c r="I22" s="786"/>
      <c r="J22" s="786"/>
      <c r="K22" s="786"/>
      <c r="L22" s="786"/>
      <c r="M22" s="787"/>
      <c r="N22" s="785" t="s">
        <v>159</v>
      </c>
      <c r="O22" s="785"/>
      <c r="P22" s="785"/>
      <c r="Q22" s="785"/>
      <c r="R22" s="785"/>
      <c r="S22" s="785"/>
      <c r="T22" s="785" t="s">
        <v>160</v>
      </c>
      <c r="U22" s="787"/>
      <c r="V22" s="787"/>
      <c r="W22" s="787"/>
      <c r="X22" s="787"/>
      <c r="Y22" s="787"/>
      <c r="Z22" s="787"/>
      <c r="AA22" s="787"/>
      <c r="AB22" s="787"/>
      <c r="AC22" s="787"/>
      <c r="AD22" s="787"/>
      <c r="AE22" s="788"/>
    </row>
    <row r="23" spans="1:34" ht="23.25" customHeight="1">
      <c r="A23" s="782" t="s">
        <v>46</v>
      </c>
      <c r="B23" s="774"/>
      <c r="C23" s="774"/>
      <c r="D23" s="774"/>
      <c r="E23" s="774"/>
      <c r="F23" s="774"/>
      <c r="G23" s="774"/>
      <c r="H23" s="774">
        <v>4</v>
      </c>
      <c r="I23" s="775"/>
      <c r="J23" s="776" t="s">
        <v>158</v>
      </c>
      <c r="K23" s="777"/>
      <c r="L23" s="778"/>
      <c r="M23" s="779" t="s">
        <v>167</v>
      </c>
      <c r="N23" s="780"/>
      <c r="O23" s="780"/>
      <c r="P23" s="780"/>
      <c r="Q23" s="780"/>
      <c r="R23" s="780"/>
      <c r="S23" s="780"/>
      <c r="T23" s="780"/>
      <c r="U23" s="780"/>
      <c r="V23" s="780"/>
      <c r="W23" s="780"/>
      <c r="X23" s="780"/>
      <c r="Y23" s="780"/>
      <c r="Z23" s="780"/>
      <c r="AA23" s="780"/>
      <c r="AB23" s="780"/>
      <c r="AC23" s="780"/>
      <c r="AD23" s="780"/>
      <c r="AE23" s="781"/>
    </row>
    <row r="24" spans="1:34" ht="23.25" customHeight="1">
      <c r="A24" s="791" t="s">
        <v>61</v>
      </c>
      <c r="B24" s="772"/>
      <c r="C24" s="772"/>
      <c r="D24" s="772"/>
      <c r="E24" s="772"/>
      <c r="F24" s="772"/>
      <c r="G24" s="772"/>
      <c r="H24" s="772"/>
      <c r="I24" s="772"/>
      <c r="J24" s="772"/>
      <c r="K24" s="772"/>
      <c r="L24" s="772"/>
      <c r="M24" s="772"/>
      <c r="N24" s="772"/>
      <c r="O24" s="772"/>
      <c r="P24" s="772"/>
      <c r="Q24" s="772"/>
      <c r="R24" s="772"/>
      <c r="S24" s="772"/>
      <c r="T24" s="772"/>
      <c r="U24" s="772"/>
      <c r="V24" s="772"/>
      <c r="W24" s="772"/>
      <c r="X24" s="772"/>
      <c r="Y24" s="772"/>
      <c r="Z24" s="772"/>
      <c r="AA24" s="772"/>
      <c r="AB24" s="772"/>
      <c r="AC24" s="772"/>
      <c r="AD24" s="772"/>
      <c r="AE24" s="783"/>
    </row>
    <row r="25" spans="1:34" ht="23.25" customHeight="1">
      <c r="A25" s="791" t="s">
        <v>62</v>
      </c>
      <c r="B25" s="772"/>
      <c r="C25" s="772"/>
      <c r="D25" s="772"/>
      <c r="E25" s="772"/>
      <c r="F25" s="772"/>
      <c r="G25" s="772"/>
      <c r="H25" s="772" t="s">
        <v>63</v>
      </c>
      <c r="I25" s="631"/>
      <c r="J25" s="631"/>
      <c r="K25" s="631"/>
      <c r="L25" s="631"/>
      <c r="M25" s="631"/>
      <c r="N25" s="631"/>
      <c r="O25" s="631"/>
      <c r="P25" s="772" t="s">
        <v>64</v>
      </c>
      <c r="Q25" s="772"/>
      <c r="R25" s="772"/>
      <c r="S25" s="772"/>
      <c r="T25" s="772"/>
      <c r="U25" s="772"/>
      <c r="V25" s="772"/>
      <c r="W25" s="631"/>
      <c r="X25" s="772" t="s">
        <v>65</v>
      </c>
      <c r="Y25" s="317"/>
      <c r="Z25" s="317"/>
      <c r="AA25" s="317"/>
      <c r="AB25" s="317"/>
      <c r="AC25" s="317"/>
      <c r="AD25" s="317"/>
      <c r="AE25" s="773"/>
    </row>
    <row r="26" spans="1:34" ht="23.25" customHeight="1">
      <c r="A26" s="791"/>
      <c r="B26" s="772"/>
      <c r="C26" s="772"/>
      <c r="D26" s="772"/>
      <c r="E26" s="772"/>
      <c r="F26" s="772"/>
      <c r="G26" s="772"/>
      <c r="H26" s="772"/>
      <c r="I26" s="631"/>
      <c r="J26" s="631"/>
      <c r="K26" s="631"/>
      <c r="L26" s="631"/>
      <c r="M26" s="631"/>
      <c r="N26" s="631"/>
      <c r="O26" s="631"/>
      <c r="P26" s="789" t="s">
        <v>66</v>
      </c>
      <c r="Q26" s="631"/>
      <c r="R26" s="631"/>
      <c r="S26" s="631"/>
      <c r="T26" s="631"/>
      <c r="U26" s="631"/>
      <c r="V26" s="631"/>
      <c r="W26" s="631"/>
      <c r="X26" s="789" t="s">
        <v>67</v>
      </c>
      <c r="Y26" s="631"/>
      <c r="Z26" s="631"/>
      <c r="AA26" s="631"/>
      <c r="AB26" s="631"/>
      <c r="AC26" s="631"/>
      <c r="AD26" s="631"/>
      <c r="AE26" s="790"/>
      <c r="AH26" s="9" t="s">
        <v>162</v>
      </c>
    </row>
    <row r="27" spans="1:34" ht="23.25" customHeight="1">
      <c r="A27" s="791" t="s">
        <v>68</v>
      </c>
      <c r="B27" s="317"/>
      <c r="C27" s="317"/>
      <c r="D27" s="317"/>
      <c r="E27" s="317"/>
      <c r="F27" s="317"/>
      <c r="G27" s="317"/>
      <c r="H27" s="694" t="s">
        <v>161</v>
      </c>
      <c r="I27" s="792"/>
      <c r="J27" s="792"/>
      <c r="K27" s="792"/>
      <c r="L27" s="792"/>
      <c r="M27" s="792"/>
      <c r="N27" s="792"/>
      <c r="O27" s="792"/>
      <c r="P27" s="792"/>
      <c r="Q27" s="792"/>
      <c r="R27" s="792"/>
      <c r="S27" s="792"/>
      <c r="T27" s="792"/>
      <c r="U27" s="792"/>
      <c r="V27" s="792"/>
      <c r="W27" s="792"/>
      <c r="X27" s="792"/>
      <c r="Y27" s="792"/>
      <c r="Z27" s="792"/>
      <c r="AA27" s="793"/>
      <c r="AB27" s="794" t="s">
        <v>163</v>
      </c>
      <c r="AC27" s="794"/>
      <c r="AD27" s="794"/>
      <c r="AE27" s="795"/>
    </row>
    <row r="28" spans="1:34" ht="23.25" customHeight="1" thickBot="1">
      <c r="A28" s="784" t="s">
        <v>69</v>
      </c>
      <c r="B28" s="785"/>
      <c r="C28" s="785"/>
      <c r="D28" s="785"/>
      <c r="E28" s="785"/>
      <c r="F28" s="785"/>
      <c r="G28" s="785"/>
      <c r="H28" s="786" t="s">
        <v>70</v>
      </c>
      <c r="I28" s="786"/>
      <c r="J28" s="786"/>
      <c r="K28" s="786"/>
      <c r="L28" s="786"/>
      <c r="M28" s="787"/>
      <c r="N28" s="785" t="s">
        <v>159</v>
      </c>
      <c r="O28" s="785"/>
      <c r="P28" s="785"/>
      <c r="Q28" s="785"/>
      <c r="R28" s="785"/>
      <c r="S28" s="785"/>
      <c r="T28" s="785" t="s">
        <v>160</v>
      </c>
      <c r="U28" s="787"/>
      <c r="V28" s="787"/>
      <c r="W28" s="787"/>
      <c r="X28" s="787"/>
      <c r="Y28" s="787"/>
      <c r="Z28" s="787"/>
      <c r="AA28" s="787"/>
      <c r="AB28" s="787"/>
      <c r="AC28" s="787"/>
      <c r="AD28" s="787"/>
      <c r="AE28" s="788"/>
    </row>
    <row r="29" spans="1:34" ht="23.25" customHeight="1">
      <c r="A29" s="782" t="s">
        <v>46</v>
      </c>
      <c r="B29" s="774"/>
      <c r="C29" s="774"/>
      <c r="D29" s="774"/>
      <c r="E29" s="774"/>
      <c r="F29" s="774"/>
      <c r="G29" s="774"/>
      <c r="H29" s="774">
        <v>5</v>
      </c>
      <c r="I29" s="775"/>
      <c r="J29" s="776" t="s">
        <v>158</v>
      </c>
      <c r="K29" s="777"/>
      <c r="L29" s="778"/>
      <c r="M29" s="779" t="s">
        <v>167</v>
      </c>
      <c r="N29" s="780"/>
      <c r="O29" s="780"/>
      <c r="P29" s="780"/>
      <c r="Q29" s="780"/>
      <c r="R29" s="780"/>
      <c r="S29" s="780"/>
      <c r="T29" s="780"/>
      <c r="U29" s="780"/>
      <c r="V29" s="780"/>
      <c r="W29" s="780"/>
      <c r="X29" s="780"/>
      <c r="Y29" s="780"/>
      <c r="Z29" s="780"/>
      <c r="AA29" s="780"/>
      <c r="AB29" s="780"/>
      <c r="AC29" s="780"/>
      <c r="AD29" s="780"/>
      <c r="AE29" s="781"/>
    </row>
    <row r="30" spans="1:34" ht="23.25" customHeight="1">
      <c r="A30" s="791" t="s">
        <v>61</v>
      </c>
      <c r="B30" s="772"/>
      <c r="C30" s="772"/>
      <c r="D30" s="772"/>
      <c r="E30" s="772"/>
      <c r="F30" s="772"/>
      <c r="G30" s="772"/>
      <c r="H30" s="772"/>
      <c r="I30" s="772"/>
      <c r="J30" s="772"/>
      <c r="K30" s="772"/>
      <c r="L30" s="772"/>
      <c r="M30" s="772"/>
      <c r="N30" s="772"/>
      <c r="O30" s="772"/>
      <c r="P30" s="772"/>
      <c r="Q30" s="772"/>
      <c r="R30" s="772"/>
      <c r="S30" s="772"/>
      <c r="T30" s="772"/>
      <c r="U30" s="772"/>
      <c r="V30" s="772"/>
      <c r="W30" s="772"/>
      <c r="X30" s="772"/>
      <c r="Y30" s="772"/>
      <c r="Z30" s="772"/>
      <c r="AA30" s="772"/>
      <c r="AB30" s="772"/>
      <c r="AC30" s="772"/>
      <c r="AD30" s="772"/>
      <c r="AE30" s="783"/>
    </row>
    <row r="31" spans="1:34" ht="23.25" customHeight="1">
      <c r="A31" s="791" t="s">
        <v>62</v>
      </c>
      <c r="B31" s="772"/>
      <c r="C31" s="772"/>
      <c r="D31" s="772"/>
      <c r="E31" s="772"/>
      <c r="F31" s="772"/>
      <c r="G31" s="772"/>
      <c r="H31" s="772" t="s">
        <v>63</v>
      </c>
      <c r="I31" s="631"/>
      <c r="J31" s="631"/>
      <c r="K31" s="631"/>
      <c r="L31" s="631"/>
      <c r="M31" s="631"/>
      <c r="N31" s="631"/>
      <c r="O31" s="631"/>
      <c r="P31" s="772" t="s">
        <v>64</v>
      </c>
      <c r="Q31" s="772"/>
      <c r="R31" s="772"/>
      <c r="S31" s="772"/>
      <c r="T31" s="772"/>
      <c r="U31" s="772"/>
      <c r="V31" s="772"/>
      <c r="W31" s="631"/>
      <c r="X31" s="772" t="s">
        <v>65</v>
      </c>
      <c r="Y31" s="317"/>
      <c r="Z31" s="317"/>
      <c r="AA31" s="317"/>
      <c r="AB31" s="317"/>
      <c r="AC31" s="317"/>
      <c r="AD31" s="317"/>
      <c r="AE31" s="773"/>
    </row>
    <row r="32" spans="1:34" ht="23.25" customHeight="1">
      <c r="A32" s="791"/>
      <c r="B32" s="772"/>
      <c r="C32" s="772"/>
      <c r="D32" s="772"/>
      <c r="E32" s="772"/>
      <c r="F32" s="772"/>
      <c r="G32" s="772"/>
      <c r="H32" s="772"/>
      <c r="I32" s="631"/>
      <c r="J32" s="631"/>
      <c r="K32" s="631"/>
      <c r="L32" s="631"/>
      <c r="M32" s="631"/>
      <c r="N32" s="631"/>
      <c r="O32" s="631"/>
      <c r="P32" s="789" t="s">
        <v>66</v>
      </c>
      <c r="Q32" s="631"/>
      <c r="R32" s="631"/>
      <c r="S32" s="631"/>
      <c r="T32" s="631"/>
      <c r="U32" s="631"/>
      <c r="V32" s="631"/>
      <c r="W32" s="631"/>
      <c r="X32" s="789" t="s">
        <v>67</v>
      </c>
      <c r="Y32" s="631"/>
      <c r="Z32" s="631"/>
      <c r="AA32" s="631"/>
      <c r="AB32" s="631"/>
      <c r="AC32" s="631"/>
      <c r="AD32" s="631"/>
      <c r="AE32" s="790"/>
      <c r="AH32" s="9" t="s">
        <v>162</v>
      </c>
    </row>
    <row r="33" spans="1:31" ht="23.25" customHeight="1">
      <c r="A33" s="791" t="s">
        <v>68</v>
      </c>
      <c r="B33" s="317"/>
      <c r="C33" s="317"/>
      <c r="D33" s="317"/>
      <c r="E33" s="317"/>
      <c r="F33" s="317"/>
      <c r="G33" s="317"/>
      <c r="H33" s="694" t="s">
        <v>161</v>
      </c>
      <c r="I33" s="792"/>
      <c r="J33" s="792"/>
      <c r="K33" s="792"/>
      <c r="L33" s="792"/>
      <c r="M33" s="792"/>
      <c r="N33" s="792"/>
      <c r="O33" s="792"/>
      <c r="P33" s="792"/>
      <c r="Q33" s="792"/>
      <c r="R33" s="792"/>
      <c r="S33" s="792"/>
      <c r="T33" s="792"/>
      <c r="U33" s="792"/>
      <c r="V33" s="792"/>
      <c r="W33" s="792"/>
      <c r="X33" s="792"/>
      <c r="Y33" s="792"/>
      <c r="Z33" s="792"/>
      <c r="AA33" s="793"/>
      <c r="AB33" s="794" t="s">
        <v>163</v>
      </c>
      <c r="AC33" s="794"/>
      <c r="AD33" s="794"/>
      <c r="AE33" s="795"/>
    </row>
    <row r="34" spans="1:31" ht="23.25" customHeight="1" thickBot="1">
      <c r="A34" s="784" t="s">
        <v>69</v>
      </c>
      <c r="B34" s="785"/>
      <c r="C34" s="785"/>
      <c r="D34" s="785"/>
      <c r="E34" s="785"/>
      <c r="F34" s="785"/>
      <c r="G34" s="785"/>
      <c r="H34" s="786" t="s">
        <v>70</v>
      </c>
      <c r="I34" s="786"/>
      <c r="J34" s="786"/>
      <c r="K34" s="786"/>
      <c r="L34" s="786"/>
      <c r="M34" s="787"/>
      <c r="N34" s="785" t="s">
        <v>159</v>
      </c>
      <c r="O34" s="785"/>
      <c r="P34" s="785"/>
      <c r="Q34" s="785"/>
      <c r="R34" s="785"/>
      <c r="S34" s="785"/>
      <c r="T34" s="785" t="s">
        <v>160</v>
      </c>
      <c r="U34" s="787"/>
      <c r="V34" s="787"/>
      <c r="W34" s="787"/>
      <c r="X34" s="787"/>
      <c r="Y34" s="787"/>
      <c r="Z34" s="787"/>
      <c r="AA34" s="787"/>
      <c r="AB34" s="787"/>
      <c r="AC34" s="787"/>
      <c r="AD34" s="787"/>
      <c r="AE34" s="788"/>
    </row>
    <row r="35" spans="1:31" s="1" customFormat="1" ht="17.25" customHeight="1">
      <c r="A35" s="766" t="s">
        <v>272</v>
      </c>
      <c r="B35" s="766"/>
      <c r="C35" s="766"/>
      <c r="D35" s="766"/>
      <c r="E35" s="766"/>
      <c r="F35" s="766"/>
      <c r="G35" s="766"/>
      <c r="H35" s="766"/>
      <c r="I35" s="766"/>
      <c r="J35" s="766"/>
      <c r="K35" s="766"/>
      <c r="L35" s="766"/>
      <c r="M35" s="766"/>
      <c r="N35" s="766"/>
      <c r="O35" s="766"/>
      <c r="P35" s="766"/>
      <c r="Q35" s="766"/>
    </row>
    <row r="36" spans="1:31" s="1" customFormat="1" ht="17.25" customHeight="1">
      <c r="A36" s="7" t="s">
        <v>166</v>
      </c>
      <c r="B36" s="7"/>
      <c r="C36" s="7"/>
      <c r="D36" s="7"/>
      <c r="E36" s="7"/>
      <c r="F36" s="7"/>
      <c r="G36" s="7"/>
      <c r="H36" s="7"/>
      <c r="I36" s="7"/>
      <c r="J36" s="7"/>
      <c r="K36" s="7"/>
      <c r="L36" s="7"/>
      <c r="M36" s="7"/>
      <c r="N36" s="7"/>
      <c r="O36" s="7"/>
      <c r="P36" s="7"/>
      <c r="Q36" s="7"/>
    </row>
    <row r="37" spans="1:31" s="1" customFormat="1" ht="17.25" customHeight="1">
      <c r="A37" s="7" t="s">
        <v>165</v>
      </c>
      <c r="B37" s="7"/>
      <c r="C37" s="7"/>
      <c r="D37" s="7"/>
      <c r="E37" s="7"/>
      <c r="F37" s="7"/>
      <c r="G37" s="7"/>
      <c r="H37" s="7"/>
      <c r="I37" s="7"/>
      <c r="J37" s="7"/>
      <c r="K37" s="7"/>
      <c r="L37" s="7"/>
      <c r="M37" s="7"/>
      <c r="N37" s="7"/>
      <c r="O37" s="7"/>
      <c r="P37" s="7"/>
      <c r="Q37" s="7"/>
    </row>
  </sheetData>
  <mergeCells count="103">
    <mergeCell ref="A10:G10"/>
    <mergeCell ref="AB15:AE15"/>
    <mergeCell ref="A13:G14"/>
    <mergeCell ref="A6:G6"/>
    <mergeCell ref="A7:G8"/>
    <mergeCell ref="A15:G15"/>
    <mergeCell ref="H15:AA15"/>
    <mergeCell ref="H8:O8"/>
    <mergeCell ref="P8:W8"/>
    <mergeCell ref="X8:AE8"/>
    <mergeCell ref="A9:G9"/>
    <mergeCell ref="H9:AA9"/>
    <mergeCell ref="AB9:AE9"/>
    <mergeCell ref="H10:M10"/>
    <mergeCell ref="N10:S10"/>
    <mergeCell ref="T10:AE10"/>
    <mergeCell ref="A35:Q35"/>
    <mergeCell ref="A33:G33"/>
    <mergeCell ref="A24:G24"/>
    <mergeCell ref="A18:G18"/>
    <mergeCell ref="H33:AA33"/>
    <mergeCell ref="M29:AE29"/>
    <mergeCell ref="A30:G30"/>
    <mergeCell ref="H30:AE30"/>
    <mergeCell ref="A31:G32"/>
    <mergeCell ref="H31:O31"/>
    <mergeCell ref="AB33:AE33"/>
    <mergeCell ref="A34:G34"/>
    <mergeCell ref="H34:M34"/>
    <mergeCell ref="N34:S34"/>
    <mergeCell ref="T34:AE34"/>
    <mergeCell ref="P31:W31"/>
    <mergeCell ref="X31:AE31"/>
    <mergeCell ref="H32:O32"/>
    <mergeCell ref="P32:W32"/>
    <mergeCell ref="X32:AE32"/>
    <mergeCell ref="A29:G29"/>
    <mergeCell ref="H29:I29"/>
    <mergeCell ref="J29:L29"/>
    <mergeCell ref="A27:G27"/>
    <mergeCell ref="H27:AA27"/>
    <mergeCell ref="A25:G26"/>
    <mergeCell ref="H25:O25"/>
    <mergeCell ref="P25:W25"/>
    <mergeCell ref="X25:AE25"/>
    <mergeCell ref="AB27:AE27"/>
    <mergeCell ref="A28:G28"/>
    <mergeCell ref="H28:M28"/>
    <mergeCell ref="N28:S28"/>
    <mergeCell ref="T28:AE28"/>
    <mergeCell ref="H26:O26"/>
    <mergeCell ref="P26:W26"/>
    <mergeCell ref="X26:AE26"/>
    <mergeCell ref="H24:AE24"/>
    <mergeCell ref="J23:L23"/>
    <mergeCell ref="M23:AE23"/>
    <mergeCell ref="A21:G21"/>
    <mergeCell ref="H21:AA21"/>
    <mergeCell ref="AB21:AE21"/>
    <mergeCell ref="H22:M22"/>
    <mergeCell ref="N22:S22"/>
    <mergeCell ref="T22:AE22"/>
    <mergeCell ref="A22:G22"/>
    <mergeCell ref="A19:G20"/>
    <mergeCell ref="H19:O19"/>
    <mergeCell ref="P19:W19"/>
    <mergeCell ref="X19:AE19"/>
    <mergeCell ref="H20:O20"/>
    <mergeCell ref="P20:W20"/>
    <mergeCell ref="X20:AE20"/>
    <mergeCell ref="H23:I23"/>
    <mergeCell ref="H17:I17"/>
    <mergeCell ref="H18:AE18"/>
    <mergeCell ref="J17:L17"/>
    <mergeCell ref="M17:AE17"/>
    <mergeCell ref="A23:G23"/>
    <mergeCell ref="A16:G16"/>
    <mergeCell ref="H16:M16"/>
    <mergeCell ref="N16:S16"/>
    <mergeCell ref="T16:AE16"/>
    <mergeCell ref="A17:G17"/>
    <mergeCell ref="J11:L11"/>
    <mergeCell ref="M11:AE11"/>
    <mergeCell ref="H11:I11"/>
    <mergeCell ref="H13:O13"/>
    <mergeCell ref="P13:W13"/>
    <mergeCell ref="X13:AE13"/>
    <mergeCell ref="H14:O14"/>
    <mergeCell ref="P14:W14"/>
    <mergeCell ref="X14:AE14"/>
    <mergeCell ref="A11:G11"/>
    <mergeCell ref="A12:G12"/>
    <mergeCell ref="H12:AE12"/>
    <mergeCell ref="A2:AE3"/>
    <mergeCell ref="A1:AE1"/>
    <mergeCell ref="H7:O7"/>
    <mergeCell ref="P7:W7"/>
    <mergeCell ref="X7:AE7"/>
    <mergeCell ref="H5:I5"/>
    <mergeCell ref="J5:L5"/>
    <mergeCell ref="M5:AE5"/>
    <mergeCell ref="A5:G5"/>
    <mergeCell ref="H6:AE6"/>
  </mergeCells>
  <phoneticPr fontId="2"/>
  <pageMargins left="0.98425196850393704" right="0.39370078740157483" top="0.39370078740157483" bottom="0.27559055118110237" header="0.31496062992125984"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Q36"/>
  <sheetViews>
    <sheetView view="pageBreakPreview" zoomScaleNormal="100" zoomScaleSheetLayoutView="100" workbookViewId="0">
      <selection sqref="A1:J1"/>
    </sheetView>
  </sheetViews>
  <sheetFormatPr defaultRowHeight="13.5"/>
  <cols>
    <col min="1" max="10" width="8.75" style="9" customWidth="1"/>
    <col min="11" max="16384" width="9" style="9"/>
  </cols>
  <sheetData>
    <row r="1" spans="1:17" s="1" customFormat="1" ht="24" customHeight="1">
      <c r="A1" s="656" t="s">
        <v>176</v>
      </c>
      <c r="B1" s="430"/>
      <c r="C1" s="430"/>
      <c r="D1" s="430"/>
      <c r="E1" s="430"/>
      <c r="F1" s="430"/>
      <c r="G1" s="430"/>
      <c r="H1" s="430"/>
      <c r="I1" s="430"/>
      <c r="J1" s="430"/>
    </row>
    <row r="2" spans="1:17" s="1" customFormat="1" ht="24" customHeight="1">
      <c r="A2" s="767" t="s">
        <v>170</v>
      </c>
      <c r="B2" s="796"/>
      <c r="C2" s="796"/>
      <c r="D2" s="796"/>
      <c r="E2" s="796"/>
      <c r="F2" s="796"/>
      <c r="G2" s="796"/>
      <c r="H2" s="796"/>
      <c r="I2" s="796"/>
      <c r="J2" s="796"/>
      <c r="K2" s="12"/>
      <c r="L2" s="12"/>
      <c r="M2" s="12"/>
      <c r="N2" s="12"/>
      <c r="O2" s="12"/>
      <c r="P2" s="12"/>
      <c r="Q2" s="12"/>
    </row>
    <row r="3" spans="1:17" s="1" customFormat="1" ht="24" customHeight="1">
      <c r="A3" s="2" t="s">
        <v>171</v>
      </c>
      <c r="B3" s="2"/>
      <c r="C3" s="2"/>
      <c r="D3" s="2"/>
      <c r="E3" s="2"/>
      <c r="F3" s="2"/>
    </row>
    <row r="4" spans="1:17" s="1" customFormat="1" ht="24" customHeight="1">
      <c r="A4" s="318" t="s">
        <v>46</v>
      </c>
      <c r="B4" s="318" t="s">
        <v>26</v>
      </c>
      <c r="C4" s="318"/>
      <c r="D4" s="318"/>
      <c r="E4" s="318" t="s">
        <v>172</v>
      </c>
      <c r="F4" s="318"/>
      <c r="G4" s="318"/>
      <c r="H4" s="318"/>
      <c r="I4" s="797" t="s">
        <v>149</v>
      </c>
      <c r="J4" s="797"/>
    </row>
    <row r="5" spans="1:17" s="1" customFormat="1" ht="24" customHeight="1">
      <c r="A5" s="318"/>
      <c r="B5" s="3" t="s">
        <v>174</v>
      </c>
      <c r="C5" s="318" t="s">
        <v>28</v>
      </c>
      <c r="D5" s="318"/>
      <c r="E5" s="318"/>
      <c r="F5" s="318"/>
      <c r="G5" s="318"/>
      <c r="H5" s="318"/>
      <c r="I5" s="693" t="s">
        <v>175</v>
      </c>
      <c r="J5" s="797"/>
    </row>
    <row r="6" spans="1:17" s="1" customFormat="1" ht="24" customHeight="1">
      <c r="A6" s="318">
        <v>1</v>
      </c>
      <c r="B6" s="318"/>
      <c r="C6" s="318"/>
      <c r="D6" s="317"/>
      <c r="E6" s="318" t="s">
        <v>173</v>
      </c>
      <c r="F6" s="318"/>
      <c r="G6" s="318"/>
      <c r="H6" s="318"/>
      <c r="I6" s="797" t="s">
        <v>150</v>
      </c>
      <c r="J6" s="797"/>
    </row>
    <row r="7" spans="1:17" s="1" customFormat="1" ht="24" customHeight="1">
      <c r="A7" s="318"/>
      <c r="B7" s="317"/>
      <c r="C7" s="317"/>
      <c r="D7" s="317"/>
      <c r="E7" s="318"/>
      <c r="F7" s="317"/>
      <c r="G7" s="317"/>
      <c r="H7" s="317"/>
      <c r="I7" s="693" t="s">
        <v>175</v>
      </c>
      <c r="J7" s="797"/>
    </row>
    <row r="8" spans="1:17" s="1" customFormat="1" ht="24" customHeight="1">
      <c r="A8" s="318" t="s">
        <v>46</v>
      </c>
      <c r="B8" s="318" t="s">
        <v>26</v>
      </c>
      <c r="C8" s="318"/>
      <c r="D8" s="318"/>
      <c r="E8" s="318" t="s">
        <v>172</v>
      </c>
      <c r="F8" s="318"/>
      <c r="G8" s="318"/>
      <c r="H8" s="318"/>
      <c r="I8" s="797" t="s">
        <v>149</v>
      </c>
      <c r="J8" s="797"/>
    </row>
    <row r="9" spans="1:17" s="1" customFormat="1" ht="24" customHeight="1">
      <c r="A9" s="318"/>
      <c r="B9" s="3" t="s">
        <v>174</v>
      </c>
      <c r="C9" s="318" t="s">
        <v>28</v>
      </c>
      <c r="D9" s="318"/>
      <c r="E9" s="318"/>
      <c r="F9" s="318"/>
      <c r="G9" s="318"/>
      <c r="H9" s="318"/>
      <c r="I9" s="693" t="s">
        <v>175</v>
      </c>
      <c r="J9" s="797"/>
    </row>
    <row r="10" spans="1:17" s="1" customFormat="1" ht="24" customHeight="1">
      <c r="A10" s="318">
        <v>2</v>
      </c>
      <c r="B10" s="318"/>
      <c r="C10" s="318"/>
      <c r="D10" s="317"/>
      <c r="E10" s="318" t="s">
        <v>173</v>
      </c>
      <c r="F10" s="318"/>
      <c r="G10" s="318"/>
      <c r="H10" s="318"/>
      <c r="I10" s="797" t="s">
        <v>150</v>
      </c>
      <c r="J10" s="797"/>
    </row>
    <row r="11" spans="1:17" s="1" customFormat="1" ht="24" customHeight="1">
      <c r="A11" s="318"/>
      <c r="B11" s="317"/>
      <c r="C11" s="317"/>
      <c r="D11" s="317"/>
      <c r="E11" s="318"/>
      <c r="F11" s="317"/>
      <c r="G11" s="317"/>
      <c r="H11" s="317"/>
      <c r="I11" s="693" t="s">
        <v>175</v>
      </c>
      <c r="J11" s="797"/>
    </row>
    <row r="12" spans="1:17" s="1" customFormat="1" ht="24" customHeight="1">
      <c r="A12" s="318" t="s">
        <v>46</v>
      </c>
      <c r="B12" s="318" t="s">
        <v>26</v>
      </c>
      <c r="C12" s="318"/>
      <c r="D12" s="318"/>
      <c r="E12" s="318" t="s">
        <v>172</v>
      </c>
      <c r="F12" s="318"/>
      <c r="G12" s="318"/>
      <c r="H12" s="318"/>
      <c r="I12" s="797" t="s">
        <v>149</v>
      </c>
      <c r="J12" s="797"/>
    </row>
    <row r="13" spans="1:17" s="1" customFormat="1" ht="24" customHeight="1">
      <c r="A13" s="318"/>
      <c r="B13" s="3" t="s">
        <v>174</v>
      </c>
      <c r="C13" s="318" t="s">
        <v>28</v>
      </c>
      <c r="D13" s="318"/>
      <c r="E13" s="318"/>
      <c r="F13" s="318"/>
      <c r="G13" s="318"/>
      <c r="H13" s="318"/>
      <c r="I13" s="693" t="s">
        <v>175</v>
      </c>
      <c r="J13" s="797"/>
    </row>
    <row r="14" spans="1:17" s="1" customFormat="1" ht="24" customHeight="1">
      <c r="A14" s="318">
        <v>3</v>
      </c>
      <c r="B14" s="318"/>
      <c r="C14" s="318"/>
      <c r="D14" s="317"/>
      <c r="E14" s="318" t="s">
        <v>173</v>
      </c>
      <c r="F14" s="318"/>
      <c r="G14" s="318"/>
      <c r="H14" s="318"/>
      <c r="I14" s="797" t="s">
        <v>150</v>
      </c>
      <c r="J14" s="797"/>
    </row>
    <row r="15" spans="1:17" s="1" customFormat="1" ht="24" customHeight="1">
      <c r="A15" s="318"/>
      <c r="B15" s="317"/>
      <c r="C15" s="317"/>
      <c r="D15" s="317"/>
      <c r="E15" s="318"/>
      <c r="F15" s="317"/>
      <c r="G15" s="317"/>
      <c r="H15" s="317"/>
      <c r="I15" s="693" t="s">
        <v>175</v>
      </c>
      <c r="J15" s="797"/>
    </row>
    <row r="16" spans="1:17" s="1" customFormat="1" ht="24" customHeight="1">
      <c r="A16" s="318" t="s">
        <v>46</v>
      </c>
      <c r="B16" s="318" t="s">
        <v>26</v>
      </c>
      <c r="C16" s="318"/>
      <c r="D16" s="318"/>
      <c r="E16" s="318" t="s">
        <v>172</v>
      </c>
      <c r="F16" s="318"/>
      <c r="G16" s="318"/>
      <c r="H16" s="318"/>
      <c r="I16" s="797" t="s">
        <v>149</v>
      </c>
      <c r="J16" s="797"/>
    </row>
    <row r="17" spans="1:10" s="1" customFormat="1" ht="24" customHeight="1">
      <c r="A17" s="318"/>
      <c r="B17" s="3" t="s">
        <v>174</v>
      </c>
      <c r="C17" s="318" t="s">
        <v>28</v>
      </c>
      <c r="D17" s="318"/>
      <c r="E17" s="318"/>
      <c r="F17" s="318"/>
      <c r="G17" s="318"/>
      <c r="H17" s="318"/>
      <c r="I17" s="693" t="s">
        <v>175</v>
      </c>
      <c r="J17" s="797"/>
    </row>
    <row r="18" spans="1:10" s="1" customFormat="1" ht="24" customHeight="1">
      <c r="A18" s="318">
        <v>4</v>
      </c>
      <c r="B18" s="318"/>
      <c r="C18" s="318"/>
      <c r="D18" s="317"/>
      <c r="E18" s="318" t="s">
        <v>173</v>
      </c>
      <c r="F18" s="318"/>
      <c r="G18" s="318"/>
      <c r="H18" s="318"/>
      <c r="I18" s="797" t="s">
        <v>150</v>
      </c>
      <c r="J18" s="797"/>
    </row>
    <row r="19" spans="1:10" s="1" customFormat="1" ht="24" customHeight="1">
      <c r="A19" s="318"/>
      <c r="B19" s="317"/>
      <c r="C19" s="317"/>
      <c r="D19" s="317"/>
      <c r="E19" s="318"/>
      <c r="F19" s="317"/>
      <c r="G19" s="317"/>
      <c r="H19" s="317"/>
      <c r="I19" s="693" t="s">
        <v>175</v>
      </c>
      <c r="J19" s="797"/>
    </row>
    <row r="20" spans="1:10" s="1" customFormat="1" ht="24" customHeight="1">
      <c r="A20" s="318" t="s">
        <v>46</v>
      </c>
      <c r="B20" s="318" t="s">
        <v>26</v>
      </c>
      <c r="C20" s="318"/>
      <c r="D20" s="318"/>
      <c r="E20" s="318" t="s">
        <v>172</v>
      </c>
      <c r="F20" s="318"/>
      <c r="G20" s="318"/>
      <c r="H20" s="318"/>
      <c r="I20" s="797" t="s">
        <v>149</v>
      </c>
      <c r="J20" s="797"/>
    </row>
    <row r="21" spans="1:10" s="1" customFormat="1" ht="24" customHeight="1">
      <c r="A21" s="318"/>
      <c r="B21" s="3" t="s">
        <v>174</v>
      </c>
      <c r="C21" s="318" t="s">
        <v>28</v>
      </c>
      <c r="D21" s="318"/>
      <c r="E21" s="318"/>
      <c r="F21" s="318"/>
      <c r="G21" s="318"/>
      <c r="H21" s="318"/>
      <c r="I21" s="693" t="s">
        <v>175</v>
      </c>
      <c r="J21" s="797"/>
    </row>
    <row r="22" spans="1:10" s="1" customFormat="1" ht="24" customHeight="1">
      <c r="A22" s="318">
        <v>5</v>
      </c>
      <c r="B22" s="318"/>
      <c r="C22" s="318"/>
      <c r="D22" s="317"/>
      <c r="E22" s="318" t="s">
        <v>173</v>
      </c>
      <c r="F22" s="318"/>
      <c r="G22" s="318"/>
      <c r="H22" s="318"/>
      <c r="I22" s="797" t="s">
        <v>150</v>
      </c>
      <c r="J22" s="797"/>
    </row>
    <row r="23" spans="1:10" s="1" customFormat="1" ht="24" customHeight="1">
      <c r="A23" s="318"/>
      <c r="B23" s="317"/>
      <c r="C23" s="317"/>
      <c r="D23" s="317"/>
      <c r="E23" s="318"/>
      <c r="F23" s="317"/>
      <c r="G23" s="317"/>
      <c r="H23" s="317"/>
      <c r="I23" s="693" t="s">
        <v>175</v>
      </c>
      <c r="J23" s="797"/>
    </row>
    <row r="24" spans="1:10" s="1" customFormat="1" ht="24" customHeight="1">
      <c r="A24" s="318" t="s">
        <v>46</v>
      </c>
      <c r="B24" s="318" t="s">
        <v>26</v>
      </c>
      <c r="C24" s="318"/>
      <c r="D24" s="318"/>
      <c r="E24" s="318" t="s">
        <v>172</v>
      </c>
      <c r="F24" s="318"/>
      <c r="G24" s="318"/>
      <c r="H24" s="318"/>
      <c r="I24" s="797" t="s">
        <v>149</v>
      </c>
      <c r="J24" s="797"/>
    </row>
    <row r="25" spans="1:10" s="1" customFormat="1" ht="24" customHeight="1">
      <c r="A25" s="318"/>
      <c r="B25" s="3" t="s">
        <v>174</v>
      </c>
      <c r="C25" s="318" t="s">
        <v>28</v>
      </c>
      <c r="D25" s="318"/>
      <c r="E25" s="318"/>
      <c r="F25" s="318"/>
      <c r="G25" s="318"/>
      <c r="H25" s="318"/>
      <c r="I25" s="693" t="s">
        <v>175</v>
      </c>
      <c r="J25" s="797"/>
    </row>
    <row r="26" spans="1:10" s="1" customFormat="1" ht="24" customHeight="1">
      <c r="A26" s="318">
        <v>6</v>
      </c>
      <c r="B26" s="318"/>
      <c r="C26" s="318"/>
      <c r="D26" s="317"/>
      <c r="E26" s="318" t="s">
        <v>173</v>
      </c>
      <c r="F26" s="318"/>
      <c r="G26" s="318"/>
      <c r="H26" s="318"/>
      <c r="I26" s="797" t="s">
        <v>150</v>
      </c>
      <c r="J26" s="797"/>
    </row>
    <row r="27" spans="1:10" s="1" customFormat="1" ht="24" customHeight="1">
      <c r="A27" s="318"/>
      <c r="B27" s="317"/>
      <c r="C27" s="317"/>
      <c r="D27" s="317"/>
      <c r="E27" s="318"/>
      <c r="F27" s="317"/>
      <c r="G27" s="317"/>
      <c r="H27" s="317"/>
      <c r="I27" s="693" t="s">
        <v>175</v>
      </c>
      <c r="J27" s="797"/>
    </row>
    <row r="28" spans="1:10" s="1" customFormat="1" ht="24" customHeight="1">
      <c r="A28" s="318" t="s">
        <v>46</v>
      </c>
      <c r="B28" s="318" t="s">
        <v>26</v>
      </c>
      <c r="C28" s="318"/>
      <c r="D28" s="318"/>
      <c r="E28" s="318" t="s">
        <v>172</v>
      </c>
      <c r="F28" s="318"/>
      <c r="G28" s="318"/>
      <c r="H28" s="318"/>
      <c r="I28" s="797" t="s">
        <v>149</v>
      </c>
      <c r="J28" s="797"/>
    </row>
    <row r="29" spans="1:10" s="1" customFormat="1" ht="24" customHeight="1">
      <c r="A29" s="318"/>
      <c r="B29" s="3" t="s">
        <v>174</v>
      </c>
      <c r="C29" s="318" t="s">
        <v>28</v>
      </c>
      <c r="D29" s="318"/>
      <c r="E29" s="318"/>
      <c r="F29" s="318"/>
      <c r="G29" s="318"/>
      <c r="H29" s="318"/>
      <c r="I29" s="693" t="s">
        <v>175</v>
      </c>
      <c r="J29" s="797"/>
    </row>
    <row r="30" spans="1:10" s="1" customFormat="1" ht="24" customHeight="1">
      <c r="A30" s="318">
        <v>7</v>
      </c>
      <c r="B30" s="318"/>
      <c r="C30" s="318"/>
      <c r="D30" s="317"/>
      <c r="E30" s="318" t="s">
        <v>173</v>
      </c>
      <c r="F30" s="318"/>
      <c r="G30" s="318"/>
      <c r="H30" s="318"/>
      <c r="I30" s="797" t="s">
        <v>150</v>
      </c>
      <c r="J30" s="797"/>
    </row>
    <row r="31" spans="1:10" s="1" customFormat="1" ht="24" customHeight="1">
      <c r="A31" s="318"/>
      <c r="B31" s="317"/>
      <c r="C31" s="317"/>
      <c r="D31" s="317"/>
      <c r="E31" s="318"/>
      <c r="F31" s="317"/>
      <c r="G31" s="317"/>
      <c r="H31" s="317"/>
      <c r="I31" s="693" t="s">
        <v>175</v>
      </c>
      <c r="J31" s="797"/>
    </row>
    <row r="32" spans="1:10" s="1" customFormat="1" ht="24" customHeight="1">
      <c r="A32" s="318" t="s">
        <v>46</v>
      </c>
      <c r="B32" s="318" t="s">
        <v>26</v>
      </c>
      <c r="C32" s="318"/>
      <c r="D32" s="318"/>
      <c r="E32" s="318" t="s">
        <v>172</v>
      </c>
      <c r="F32" s="318"/>
      <c r="G32" s="318"/>
      <c r="H32" s="318"/>
      <c r="I32" s="797" t="s">
        <v>149</v>
      </c>
      <c r="J32" s="797"/>
    </row>
    <row r="33" spans="1:15" s="1" customFormat="1" ht="24" customHeight="1">
      <c r="A33" s="318"/>
      <c r="B33" s="3" t="s">
        <v>174</v>
      </c>
      <c r="C33" s="318" t="s">
        <v>28</v>
      </c>
      <c r="D33" s="318"/>
      <c r="E33" s="318"/>
      <c r="F33" s="318"/>
      <c r="G33" s="318"/>
      <c r="H33" s="318"/>
      <c r="I33" s="693" t="s">
        <v>175</v>
      </c>
      <c r="J33" s="797"/>
    </row>
    <row r="34" spans="1:15" s="1" customFormat="1" ht="24" customHeight="1">
      <c r="A34" s="318">
        <v>8</v>
      </c>
      <c r="B34" s="318"/>
      <c r="C34" s="318"/>
      <c r="D34" s="317"/>
      <c r="E34" s="318" t="s">
        <v>173</v>
      </c>
      <c r="F34" s="318"/>
      <c r="G34" s="318"/>
      <c r="H34" s="318"/>
      <c r="I34" s="797" t="s">
        <v>150</v>
      </c>
      <c r="J34" s="797"/>
    </row>
    <row r="35" spans="1:15" s="1" customFormat="1" ht="24" customHeight="1">
      <c r="A35" s="318"/>
      <c r="B35" s="317"/>
      <c r="C35" s="317"/>
      <c r="D35" s="317"/>
      <c r="E35" s="318"/>
      <c r="F35" s="317"/>
      <c r="G35" s="317"/>
      <c r="H35" s="317"/>
      <c r="I35" s="693" t="s">
        <v>175</v>
      </c>
      <c r="J35" s="797"/>
    </row>
    <row r="36" spans="1:15" s="1" customFormat="1" ht="17.25" customHeight="1">
      <c r="A36" s="702" t="s">
        <v>272</v>
      </c>
      <c r="B36" s="702"/>
      <c r="C36" s="702"/>
      <c r="D36" s="702"/>
      <c r="E36" s="702"/>
      <c r="F36" s="702"/>
      <c r="G36" s="702"/>
      <c r="H36" s="702"/>
      <c r="I36" s="702"/>
      <c r="J36" s="702"/>
      <c r="K36" s="702"/>
      <c r="L36" s="702"/>
      <c r="M36" s="702"/>
      <c r="N36" s="702"/>
      <c r="O36" s="702"/>
    </row>
  </sheetData>
  <mergeCells count="115">
    <mergeCell ref="A32:A33"/>
    <mergeCell ref="B32:D32"/>
    <mergeCell ref="E32:H32"/>
    <mergeCell ref="I30:J30"/>
    <mergeCell ref="I31:J31"/>
    <mergeCell ref="A22:A23"/>
    <mergeCell ref="B22:B23"/>
    <mergeCell ref="I34:J34"/>
    <mergeCell ref="I35:J35"/>
    <mergeCell ref="I32:J32"/>
    <mergeCell ref="I33:J33"/>
    <mergeCell ref="I28:J28"/>
    <mergeCell ref="I29:J29"/>
    <mergeCell ref="I26:J26"/>
    <mergeCell ref="I27:J27"/>
    <mergeCell ref="I22:J22"/>
    <mergeCell ref="I23:J23"/>
    <mergeCell ref="I24:J24"/>
    <mergeCell ref="I25:J25"/>
    <mergeCell ref="E29:H29"/>
    <mergeCell ref="C22:D23"/>
    <mergeCell ref="E22:H22"/>
    <mergeCell ref="E23:H23"/>
    <mergeCell ref="A24:A25"/>
    <mergeCell ref="I6:J6"/>
    <mergeCell ref="I7:J7"/>
    <mergeCell ref="A4:A5"/>
    <mergeCell ref="B4:D4"/>
    <mergeCell ref="C5:D5"/>
    <mergeCell ref="E4:H4"/>
    <mergeCell ref="E5:H5"/>
    <mergeCell ref="E6:H6"/>
    <mergeCell ref="E7:H7"/>
    <mergeCell ref="C6:D7"/>
    <mergeCell ref="I4:J4"/>
    <mergeCell ref="I5:J5"/>
    <mergeCell ref="B6:B7"/>
    <mergeCell ref="A6:A7"/>
    <mergeCell ref="A10:A11"/>
    <mergeCell ref="B10:B11"/>
    <mergeCell ref="C10:D11"/>
    <mergeCell ref="E10:H10"/>
    <mergeCell ref="I10:J10"/>
    <mergeCell ref="E11:H11"/>
    <mergeCell ref="I11:J11"/>
    <mergeCell ref="A8:A9"/>
    <mergeCell ref="B8:D8"/>
    <mergeCell ref="E8:H8"/>
    <mergeCell ref="I8:J8"/>
    <mergeCell ref="C9:D9"/>
    <mergeCell ref="E9:H9"/>
    <mergeCell ref="I9:J9"/>
    <mergeCell ref="I17:J17"/>
    <mergeCell ref="A14:A15"/>
    <mergeCell ref="B14:B15"/>
    <mergeCell ref="C14:D15"/>
    <mergeCell ref="E14:H14"/>
    <mergeCell ref="I14:J14"/>
    <mergeCell ref="E15:H15"/>
    <mergeCell ref="I15:J15"/>
    <mergeCell ref="A12:A13"/>
    <mergeCell ref="B12:D12"/>
    <mergeCell ref="E12:H12"/>
    <mergeCell ref="I12:J12"/>
    <mergeCell ref="C13:D13"/>
    <mergeCell ref="E13:H13"/>
    <mergeCell ref="I13:J13"/>
    <mergeCell ref="A1:J1"/>
    <mergeCell ref="A36:O36"/>
    <mergeCell ref="C33:D33"/>
    <mergeCell ref="E33:H33"/>
    <mergeCell ref="A34:A35"/>
    <mergeCell ref="B34:B35"/>
    <mergeCell ref="C34:D35"/>
    <mergeCell ref="E34:H34"/>
    <mergeCell ref="E35:H35"/>
    <mergeCell ref="A30:A31"/>
    <mergeCell ref="B30:B31"/>
    <mergeCell ref="C30:D31"/>
    <mergeCell ref="E30:H30"/>
    <mergeCell ref="E31:H31"/>
    <mergeCell ref="A28:A29"/>
    <mergeCell ref="B28:D28"/>
    <mergeCell ref="E28:H28"/>
    <mergeCell ref="A26:A27"/>
    <mergeCell ref="B26:B27"/>
    <mergeCell ref="A20:A21"/>
    <mergeCell ref="B20:D20"/>
    <mergeCell ref="E20:H20"/>
    <mergeCell ref="I20:J20"/>
    <mergeCell ref="C21:D21"/>
    <mergeCell ref="C26:D27"/>
    <mergeCell ref="E26:H26"/>
    <mergeCell ref="E27:H27"/>
    <mergeCell ref="C29:D29"/>
    <mergeCell ref="B24:D24"/>
    <mergeCell ref="E24:H24"/>
    <mergeCell ref="C25:D25"/>
    <mergeCell ref="E25:H25"/>
    <mergeCell ref="A2:J2"/>
    <mergeCell ref="E21:H21"/>
    <mergeCell ref="I21:J21"/>
    <mergeCell ref="A18:A19"/>
    <mergeCell ref="B18:B19"/>
    <mergeCell ref="C18:D19"/>
    <mergeCell ref="E18:H18"/>
    <mergeCell ref="I18:J18"/>
    <mergeCell ref="E19:H19"/>
    <mergeCell ref="I19:J19"/>
    <mergeCell ref="A16:A17"/>
    <mergeCell ref="B16:D16"/>
    <mergeCell ref="E16:H16"/>
    <mergeCell ref="I16:J16"/>
    <mergeCell ref="C17:D17"/>
    <mergeCell ref="E17:H17"/>
  </mergeCells>
  <phoneticPr fontId="2"/>
  <pageMargins left="0.98425196850393704" right="0.39370078740157483" top="0.39370078740157483" bottom="0.27559055118110237"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J38"/>
  <sheetViews>
    <sheetView view="pageBreakPreview" zoomScaleNormal="100" zoomScaleSheetLayoutView="100" workbookViewId="0">
      <selection activeCell="F33" sqref="F33:H33"/>
    </sheetView>
  </sheetViews>
  <sheetFormatPr defaultRowHeight="13.5"/>
  <cols>
    <col min="1" max="1" width="9" style="58" customWidth="1"/>
    <col min="2" max="8" width="9" style="58"/>
    <col min="9" max="10" width="4.875" style="58" customWidth="1"/>
    <col min="11" max="16384" width="9" style="58"/>
  </cols>
  <sheetData>
    <row r="1" spans="1:10" customFormat="1" ht="30.75" customHeight="1">
      <c r="A1" s="98" t="s">
        <v>490</v>
      </c>
    </row>
    <row r="2" spans="1:10" ht="21" customHeight="1"/>
    <row r="3" spans="1:10" ht="23.25" customHeight="1">
      <c r="A3" s="798" t="s">
        <v>394</v>
      </c>
      <c r="B3" s="798"/>
      <c r="C3" s="798"/>
      <c r="D3" s="798"/>
      <c r="E3" s="798"/>
      <c r="F3" s="798"/>
      <c r="G3" s="798"/>
      <c r="H3" s="798"/>
      <c r="I3" s="798"/>
      <c r="J3" s="798"/>
    </row>
    <row r="4" spans="1:10" ht="23.25" customHeight="1">
      <c r="A4" s="111"/>
      <c r="B4" s="111"/>
      <c r="C4" s="111"/>
      <c r="D4" s="111"/>
      <c r="E4" s="111"/>
      <c r="F4" s="111"/>
      <c r="G4" s="111"/>
      <c r="H4" s="111"/>
      <c r="I4" s="111"/>
      <c r="J4" s="111"/>
    </row>
    <row r="6" spans="1:10" ht="17.25" customHeight="1">
      <c r="A6" s="803" t="s">
        <v>427</v>
      </c>
      <c r="B6" s="803"/>
      <c r="C6" s="803"/>
      <c r="D6" s="803"/>
      <c r="E6" s="803"/>
      <c r="F6" s="803"/>
      <c r="G6" s="803"/>
      <c r="H6" s="803"/>
      <c r="I6" s="803"/>
      <c r="J6" s="803"/>
    </row>
    <row r="7" spans="1:10" ht="17.25" customHeight="1">
      <c r="A7" s="537" t="s">
        <v>428</v>
      </c>
      <c r="B7" s="537"/>
      <c r="C7" s="537"/>
      <c r="D7" s="537"/>
      <c r="E7" s="537"/>
      <c r="F7" s="537"/>
      <c r="G7" s="537"/>
      <c r="H7" s="537"/>
      <c r="I7" s="537"/>
      <c r="J7" s="537"/>
    </row>
    <row r="8" spans="1:10" ht="17.25" customHeight="1">
      <c r="A8" s="803" t="s">
        <v>423</v>
      </c>
      <c r="B8" s="803"/>
      <c r="C8" s="803"/>
      <c r="D8" s="803"/>
      <c r="E8" s="803"/>
      <c r="F8" s="803"/>
      <c r="G8" s="803"/>
      <c r="H8" s="803"/>
      <c r="I8" s="803"/>
      <c r="J8" s="803"/>
    </row>
    <row r="9" spans="1:10" ht="17.25" customHeight="1">
      <c r="A9" s="803" t="s">
        <v>429</v>
      </c>
      <c r="B9" s="803"/>
      <c r="C9" s="803"/>
      <c r="D9" s="803"/>
      <c r="E9" s="803"/>
      <c r="F9" s="803"/>
      <c r="G9" s="803"/>
      <c r="H9" s="803"/>
      <c r="I9" s="803"/>
      <c r="J9" s="803"/>
    </row>
    <row r="10" spans="1:10" ht="17.25" customHeight="1">
      <c r="A10" s="537" t="s">
        <v>439</v>
      </c>
      <c r="B10" s="537"/>
      <c r="C10" s="537"/>
      <c r="D10" s="537"/>
      <c r="E10" s="537"/>
      <c r="F10" s="537"/>
      <c r="G10" s="537"/>
      <c r="H10" s="537"/>
      <c r="I10" s="537"/>
      <c r="J10" s="537"/>
    </row>
    <row r="11" spans="1:10" ht="17.25" customHeight="1"/>
    <row r="12" spans="1:10" ht="17.25" customHeight="1"/>
    <row r="13" spans="1:10" ht="17.25" customHeight="1">
      <c r="A13" s="805" t="s">
        <v>424</v>
      </c>
      <c r="B13" s="805"/>
      <c r="C13" s="805"/>
      <c r="D13" s="805"/>
      <c r="E13" s="805"/>
      <c r="F13" s="805"/>
      <c r="G13" s="805"/>
      <c r="H13" s="805"/>
      <c r="I13" s="805"/>
    </row>
    <row r="14" spans="1:10" ht="17.25" customHeight="1">
      <c r="A14" s="112"/>
      <c r="B14" s="112"/>
      <c r="C14" s="112"/>
      <c r="D14" s="112"/>
      <c r="E14" s="112"/>
      <c r="F14" s="112"/>
      <c r="G14" s="112"/>
      <c r="H14" s="112"/>
      <c r="I14" s="112"/>
    </row>
    <row r="15" spans="1:10" ht="17.25" customHeight="1">
      <c r="A15" s="804" t="s">
        <v>432</v>
      </c>
      <c r="B15" s="804"/>
      <c r="C15" s="804"/>
      <c r="D15" s="804"/>
      <c r="E15" s="804"/>
      <c r="F15" s="804"/>
      <c r="G15" s="804"/>
      <c r="H15" s="804"/>
      <c r="I15" s="804"/>
    </row>
    <row r="16" spans="1:10" ht="17.25" customHeight="1">
      <c r="A16" s="802" t="s">
        <v>431</v>
      </c>
      <c r="B16" s="802"/>
      <c r="C16" s="802"/>
      <c r="D16" s="802"/>
      <c r="E16" s="802"/>
      <c r="F16" s="802"/>
      <c r="G16" s="802"/>
      <c r="H16" s="802"/>
      <c r="I16" s="802"/>
    </row>
    <row r="17" spans="1:9" ht="17.25" customHeight="1">
      <c r="A17" s="804" t="s">
        <v>430</v>
      </c>
      <c r="B17" s="804"/>
      <c r="C17" s="804"/>
      <c r="D17" s="804"/>
      <c r="E17" s="804"/>
      <c r="F17" s="804"/>
      <c r="G17" s="804"/>
      <c r="H17" s="804"/>
      <c r="I17" s="804"/>
    </row>
    <row r="18" spans="1:9" ht="17.25" customHeight="1">
      <c r="A18" s="804" t="s">
        <v>433</v>
      </c>
      <c r="B18" s="804"/>
      <c r="C18" s="804"/>
      <c r="D18" s="804"/>
      <c r="E18" s="804"/>
      <c r="F18" s="804"/>
      <c r="G18" s="804"/>
      <c r="H18" s="804"/>
      <c r="I18" s="804"/>
    </row>
    <row r="19" spans="1:9" ht="17.25" customHeight="1">
      <c r="A19" s="804" t="s">
        <v>434</v>
      </c>
      <c r="B19" s="804"/>
      <c r="C19" s="804"/>
      <c r="D19" s="804"/>
      <c r="E19" s="804"/>
      <c r="F19" s="804"/>
      <c r="G19" s="804"/>
      <c r="H19" s="804"/>
      <c r="I19" s="804"/>
    </row>
    <row r="20" spans="1:9" ht="17.25" customHeight="1">
      <c r="A20" s="802" t="s">
        <v>435</v>
      </c>
      <c r="B20" s="802"/>
      <c r="C20" s="802"/>
      <c r="D20" s="802"/>
      <c r="E20" s="802"/>
      <c r="F20" s="802"/>
      <c r="G20" s="802"/>
      <c r="H20" s="802"/>
      <c r="I20" s="802"/>
    </row>
    <row r="21" spans="1:9" ht="17.25" customHeight="1">
      <c r="A21" s="804" t="s">
        <v>440</v>
      </c>
      <c r="B21" s="804"/>
      <c r="C21" s="804"/>
      <c r="D21" s="804"/>
      <c r="E21" s="804"/>
      <c r="F21" s="804"/>
      <c r="G21" s="804"/>
      <c r="H21" s="804"/>
      <c r="I21" s="804"/>
    </row>
    <row r="22" spans="1:9" ht="17.25" customHeight="1">
      <c r="A22" s="802" t="s">
        <v>436</v>
      </c>
      <c r="B22" s="802"/>
      <c r="C22" s="802"/>
      <c r="D22" s="802"/>
      <c r="E22" s="802"/>
      <c r="F22" s="802"/>
      <c r="G22" s="802"/>
      <c r="H22" s="802"/>
      <c r="I22" s="802"/>
    </row>
    <row r="23" spans="1:9" ht="17.25" customHeight="1">
      <c r="A23" s="804" t="s">
        <v>441</v>
      </c>
      <c r="B23" s="804"/>
      <c r="C23" s="804"/>
      <c r="D23" s="804"/>
      <c r="E23" s="804"/>
      <c r="F23" s="804"/>
      <c r="G23" s="804"/>
      <c r="H23" s="804"/>
      <c r="I23" s="804"/>
    </row>
    <row r="24" spans="1:9" ht="17.25" customHeight="1">
      <c r="A24" s="802" t="s">
        <v>437</v>
      </c>
      <c r="B24" s="802"/>
      <c r="C24" s="802"/>
      <c r="D24" s="802"/>
      <c r="E24" s="802"/>
      <c r="F24" s="802"/>
      <c r="G24" s="802"/>
      <c r="H24" s="802"/>
      <c r="I24" s="802"/>
    </row>
    <row r="25" spans="1:9" ht="17.25" customHeight="1">
      <c r="A25" s="802" t="s">
        <v>442</v>
      </c>
      <c r="B25" s="802"/>
      <c r="C25" s="802"/>
      <c r="D25" s="802"/>
      <c r="E25" s="802"/>
      <c r="F25" s="802"/>
      <c r="G25" s="802"/>
      <c r="H25" s="802"/>
      <c r="I25" s="802"/>
    </row>
    <row r="26" spans="1:9" ht="15" customHeight="1"/>
    <row r="27" spans="1:9" ht="15" customHeight="1"/>
    <row r="28" spans="1:9" ht="15" customHeight="1"/>
    <row r="29" spans="1:9" ht="15" customHeight="1"/>
    <row r="30" spans="1:9" ht="15" customHeight="1">
      <c r="A30" s="58" t="s">
        <v>443</v>
      </c>
    </row>
    <row r="31" spans="1:9" ht="15" customHeight="1"/>
    <row r="32" spans="1:9" ht="15" customHeight="1"/>
    <row r="33" spans="1:8" ht="15" customHeight="1">
      <c r="F33" s="799" t="str">
        <f>IF(基本情報入力シート!C7="","令和　　　年　　　月　　　日",基本情報入力シート!T2)</f>
        <v>令和　　　年　　　月　　　日</v>
      </c>
      <c r="G33" s="799"/>
      <c r="H33" s="799"/>
    </row>
    <row r="34" spans="1:8" ht="15" customHeight="1"/>
    <row r="35" spans="1:8" ht="17.25" customHeight="1">
      <c r="A35" s="801" t="s">
        <v>425</v>
      </c>
      <c r="B35" s="801"/>
      <c r="C35" s="537" t="str">
        <f>IF(基本情報入力シート!D15="","",基本情報入力シート!D15)</f>
        <v/>
      </c>
      <c r="D35" s="537"/>
      <c r="E35" s="537"/>
      <c r="F35" s="537"/>
      <c r="G35" s="537"/>
    </row>
    <row r="36" spans="1:8" ht="17.25" customHeight="1">
      <c r="A36" s="653"/>
      <c r="B36" s="653"/>
      <c r="C36" s="645" t="str">
        <f>IF(基本情報入力シート!D16="","",基本情報入力シート!D16)</f>
        <v/>
      </c>
      <c r="D36" s="645"/>
      <c r="E36" s="645"/>
      <c r="F36" s="645"/>
      <c r="G36" s="645"/>
    </row>
    <row r="37" spans="1:8" ht="33.75" customHeight="1">
      <c r="A37" s="800" t="s">
        <v>426</v>
      </c>
      <c r="B37" s="800"/>
      <c r="C37" s="556" t="str">
        <f>IF(基本情報入力シート!V2="","",基本情報入力シート!V2)</f>
        <v/>
      </c>
      <c r="D37" s="556"/>
      <c r="E37" s="556"/>
      <c r="F37" s="556"/>
      <c r="G37" s="556"/>
    </row>
    <row r="38" spans="1:8" ht="33.75" customHeight="1">
      <c r="A38" s="800" t="s">
        <v>438</v>
      </c>
      <c r="B38" s="800"/>
      <c r="C38" s="556" t="str">
        <f>基本情報入力シート!D13&amp;"　　"&amp;基本情報入力シート!D12</f>
        <v>　　</v>
      </c>
      <c r="D38" s="556"/>
      <c r="E38" s="556"/>
      <c r="F38" s="556"/>
      <c r="G38" s="556"/>
      <c r="H38" s="60" t="s">
        <v>587</v>
      </c>
    </row>
  </sheetData>
  <mergeCells count="26">
    <mergeCell ref="A22:I22"/>
    <mergeCell ref="A23:I23"/>
    <mergeCell ref="A13:I13"/>
    <mergeCell ref="A15:I15"/>
    <mergeCell ref="A16:I16"/>
    <mergeCell ref="A20:I20"/>
    <mergeCell ref="A17:I17"/>
    <mergeCell ref="A18:I18"/>
    <mergeCell ref="A19:I19"/>
    <mergeCell ref="A21:I21"/>
    <mergeCell ref="A3:J3"/>
    <mergeCell ref="F33:H33"/>
    <mergeCell ref="A38:B38"/>
    <mergeCell ref="A37:B37"/>
    <mergeCell ref="A35:B36"/>
    <mergeCell ref="C35:G35"/>
    <mergeCell ref="C36:G36"/>
    <mergeCell ref="C37:G37"/>
    <mergeCell ref="C38:G38"/>
    <mergeCell ref="A24:I24"/>
    <mergeCell ref="A25:I25"/>
    <mergeCell ref="A6:J6"/>
    <mergeCell ref="A7:J7"/>
    <mergeCell ref="A8:J8"/>
    <mergeCell ref="A9:J9"/>
    <mergeCell ref="A10:J10"/>
  </mergeCells>
  <phoneticPr fontId="2"/>
  <pageMargins left="0.98425196850393704" right="0.98425196850393704"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L76"/>
  <sheetViews>
    <sheetView view="pageBreakPreview" zoomScaleNormal="100" zoomScaleSheetLayoutView="100" workbookViewId="0">
      <selection activeCell="B2" sqref="B2:I2"/>
    </sheetView>
  </sheetViews>
  <sheetFormatPr defaultRowHeight="13.5"/>
  <cols>
    <col min="1" max="1" width="13.75" style="58" customWidth="1"/>
    <col min="2" max="3" width="14.25" style="58" customWidth="1"/>
    <col min="4" max="4" width="3.625" style="58" customWidth="1"/>
    <col min="5" max="7" width="3" style="58" customWidth="1"/>
    <col min="8" max="8" width="3.625" style="58" customWidth="1"/>
    <col min="9" max="10" width="16.75" style="58" customWidth="1"/>
    <col min="11" max="11" width="2.75" style="58" customWidth="1"/>
    <col min="12" max="16384" width="9" style="58"/>
  </cols>
  <sheetData>
    <row r="1" spans="1:12" customFormat="1" ht="30.75" customHeight="1">
      <c r="A1" s="98" t="s">
        <v>490</v>
      </c>
    </row>
    <row r="2" spans="1:12" ht="17.25" customHeight="1">
      <c r="A2" s="66"/>
      <c r="B2" s="835" t="s">
        <v>454</v>
      </c>
      <c r="C2" s="835"/>
      <c r="D2" s="835"/>
      <c r="E2" s="835"/>
      <c r="F2" s="835"/>
      <c r="G2" s="835"/>
      <c r="H2" s="835"/>
      <c r="I2" s="835"/>
      <c r="J2" s="67" t="s">
        <v>455</v>
      </c>
      <c r="K2" s="64"/>
    </row>
    <row r="3" spans="1:12" s="62" customFormat="1" ht="16.5" customHeight="1" thickBot="1">
      <c r="A3" s="68"/>
      <c r="B3" s="68"/>
      <c r="C3" s="68"/>
      <c r="D3" s="68"/>
      <c r="E3" s="68"/>
      <c r="F3" s="68"/>
      <c r="G3" s="68"/>
      <c r="H3" s="68"/>
      <c r="I3" s="837" t="str">
        <f>IF(基本情報入力シート!C7="","令和　　　年　　　月　　　日",基本情報入力シート!T2)&amp;"現在"</f>
        <v>令和　　　年　　　月　　　日現在</v>
      </c>
      <c r="J3" s="837"/>
    </row>
    <row r="4" spans="1:12" s="62" customFormat="1" ht="24" customHeight="1" thickBot="1">
      <c r="A4" s="69" t="s">
        <v>426</v>
      </c>
      <c r="B4" s="824" t="str">
        <f>IF(基本情報入力シート!D10="","",基本情報入力シート!D10)</f>
        <v/>
      </c>
      <c r="C4" s="824"/>
      <c r="D4" s="824"/>
      <c r="E4" s="824"/>
      <c r="F4" s="824"/>
      <c r="G4" s="824"/>
      <c r="H4" s="824"/>
      <c r="I4" s="824"/>
      <c r="J4" s="825"/>
    </row>
    <row r="5" spans="1:12" s="62" customFormat="1" ht="12">
      <c r="A5" s="826" t="s">
        <v>324</v>
      </c>
      <c r="B5" s="828" t="s">
        <v>457</v>
      </c>
      <c r="C5" s="830" t="s">
        <v>323</v>
      </c>
      <c r="D5" s="830" t="s">
        <v>444</v>
      </c>
      <c r="E5" s="830"/>
      <c r="F5" s="830"/>
      <c r="G5" s="830"/>
      <c r="H5" s="831" t="s">
        <v>447</v>
      </c>
      <c r="I5" s="830" t="s">
        <v>448</v>
      </c>
      <c r="J5" s="833"/>
    </row>
    <row r="6" spans="1:12" s="62" customFormat="1" ht="12.75" thickBot="1">
      <c r="A6" s="827"/>
      <c r="B6" s="829"/>
      <c r="C6" s="829"/>
      <c r="D6" s="70" t="s">
        <v>445</v>
      </c>
      <c r="E6" s="70" t="s">
        <v>7</v>
      </c>
      <c r="F6" s="70" t="s">
        <v>446</v>
      </c>
      <c r="G6" s="70" t="s">
        <v>449</v>
      </c>
      <c r="H6" s="832"/>
      <c r="I6" s="829"/>
      <c r="J6" s="834"/>
    </row>
    <row r="7" spans="1:12" s="62" customFormat="1" ht="25.5" customHeight="1" thickTop="1">
      <c r="A7" s="113"/>
      <c r="B7" s="114"/>
      <c r="C7" s="114"/>
      <c r="D7" s="115"/>
      <c r="E7" s="115"/>
      <c r="F7" s="115"/>
      <c r="G7" s="115"/>
      <c r="H7" s="115"/>
      <c r="I7" s="821"/>
      <c r="J7" s="822"/>
      <c r="L7" s="806" t="s">
        <v>584</v>
      </c>
    </row>
    <row r="8" spans="1:12" s="62" customFormat="1" ht="25.5" customHeight="1">
      <c r="A8" s="116"/>
      <c r="B8" s="117"/>
      <c r="C8" s="117"/>
      <c r="D8" s="118"/>
      <c r="E8" s="118"/>
      <c r="F8" s="118"/>
      <c r="G8" s="118"/>
      <c r="H8" s="118"/>
      <c r="I8" s="816"/>
      <c r="J8" s="817"/>
      <c r="L8" s="806"/>
    </row>
    <row r="9" spans="1:12" s="62" customFormat="1" ht="25.5" customHeight="1">
      <c r="A9" s="116"/>
      <c r="B9" s="117"/>
      <c r="C9" s="117"/>
      <c r="D9" s="118"/>
      <c r="E9" s="118"/>
      <c r="F9" s="118"/>
      <c r="G9" s="118"/>
      <c r="H9" s="118"/>
      <c r="I9" s="816"/>
      <c r="J9" s="817"/>
      <c r="L9" s="806"/>
    </row>
    <row r="10" spans="1:12" s="62" customFormat="1" ht="25.5" customHeight="1">
      <c r="A10" s="116"/>
      <c r="B10" s="117"/>
      <c r="C10" s="117"/>
      <c r="D10" s="118"/>
      <c r="E10" s="118"/>
      <c r="F10" s="118"/>
      <c r="G10" s="118"/>
      <c r="H10" s="118"/>
      <c r="I10" s="816"/>
      <c r="J10" s="817"/>
      <c r="L10" s="806"/>
    </row>
    <row r="11" spans="1:12" s="62" customFormat="1" ht="25.5" customHeight="1">
      <c r="A11" s="116"/>
      <c r="B11" s="117"/>
      <c r="C11" s="117"/>
      <c r="D11" s="118"/>
      <c r="E11" s="118"/>
      <c r="F11" s="118"/>
      <c r="G11" s="118"/>
      <c r="H11" s="118"/>
      <c r="I11" s="816"/>
      <c r="J11" s="817"/>
      <c r="L11" s="806"/>
    </row>
    <row r="12" spans="1:12" s="62" customFormat="1" ht="25.5" customHeight="1">
      <c r="A12" s="116"/>
      <c r="B12" s="117"/>
      <c r="C12" s="117"/>
      <c r="D12" s="118"/>
      <c r="E12" s="118"/>
      <c r="F12" s="118"/>
      <c r="G12" s="118"/>
      <c r="H12" s="118"/>
      <c r="I12" s="816"/>
      <c r="J12" s="817"/>
      <c r="L12" s="806"/>
    </row>
    <row r="13" spans="1:12" s="62" customFormat="1" ht="25.5" customHeight="1">
      <c r="A13" s="116"/>
      <c r="B13" s="117"/>
      <c r="C13" s="117"/>
      <c r="D13" s="118"/>
      <c r="E13" s="118"/>
      <c r="F13" s="118"/>
      <c r="G13" s="118"/>
      <c r="H13" s="118"/>
      <c r="I13" s="812"/>
      <c r="J13" s="813"/>
      <c r="L13" s="806"/>
    </row>
    <row r="14" spans="1:12" s="62" customFormat="1" ht="25.5" customHeight="1">
      <c r="A14" s="116"/>
      <c r="B14" s="117"/>
      <c r="C14" s="117"/>
      <c r="D14" s="118"/>
      <c r="E14" s="118"/>
      <c r="F14" s="118"/>
      <c r="G14" s="118"/>
      <c r="H14" s="118"/>
      <c r="I14" s="812"/>
      <c r="J14" s="813"/>
      <c r="L14" s="806"/>
    </row>
    <row r="15" spans="1:12" s="62" customFormat="1" ht="25.5" customHeight="1">
      <c r="A15" s="116"/>
      <c r="B15" s="117"/>
      <c r="C15" s="117"/>
      <c r="D15" s="118"/>
      <c r="E15" s="118"/>
      <c r="F15" s="118"/>
      <c r="G15" s="118"/>
      <c r="H15" s="118"/>
      <c r="I15" s="812"/>
      <c r="J15" s="813"/>
      <c r="L15" s="806"/>
    </row>
    <row r="16" spans="1:12" s="62" customFormat="1" ht="25.5" customHeight="1">
      <c r="A16" s="116"/>
      <c r="B16" s="117"/>
      <c r="C16" s="117"/>
      <c r="D16" s="118"/>
      <c r="E16" s="118"/>
      <c r="F16" s="118"/>
      <c r="G16" s="118"/>
      <c r="H16" s="118"/>
      <c r="I16" s="812"/>
      <c r="J16" s="813"/>
      <c r="L16" s="806"/>
    </row>
    <row r="17" spans="1:12" s="62" customFormat="1" ht="25.5" customHeight="1">
      <c r="A17" s="116"/>
      <c r="B17" s="117"/>
      <c r="C17" s="117"/>
      <c r="D17" s="118"/>
      <c r="E17" s="118"/>
      <c r="F17" s="118"/>
      <c r="G17" s="118"/>
      <c r="H17" s="118"/>
      <c r="I17" s="812"/>
      <c r="J17" s="813"/>
      <c r="L17" s="806"/>
    </row>
    <row r="18" spans="1:12" s="62" customFormat="1" ht="25.5" customHeight="1">
      <c r="A18" s="116"/>
      <c r="B18" s="117"/>
      <c r="C18" s="117"/>
      <c r="D18" s="118"/>
      <c r="E18" s="118"/>
      <c r="F18" s="118"/>
      <c r="G18" s="118"/>
      <c r="H18" s="118"/>
      <c r="I18" s="812"/>
      <c r="J18" s="813"/>
      <c r="L18" s="806"/>
    </row>
    <row r="19" spans="1:12" s="62" customFormat="1" ht="25.5" customHeight="1">
      <c r="A19" s="116"/>
      <c r="B19" s="117"/>
      <c r="C19" s="117"/>
      <c r="D19" s="118"/>
      <c r="E19" s="118"/>
      <c r="F19" s="118"/>
      <c r="G19" s="118"/>
      <c r="H19" s="118"/>
      <c r="I19" s="812"/>
      <c r="J19" s="813"/>
      <c r="L19" s="806"/>
    </row>
    <row r="20" spans="1:12" s="62" customFormat="1" ht="25.5" customHeight="1">
      <c r="A20" s="116"/>
      <c r="B20" s="117"/>
      <c r="C20" s="117"/>
      <c r="D20" s="118"/>
      <c r="E20" s="118"/>
      <c r="F20" s="118"/>
      <c r="G20" s="118"/>
      <c r="H20" s="118"/>
      <c r="I20" s="812"/>
      <c r="J20" s="813"/>
      <c r="L20" s="806"/>
    </row>
    <row r="21" spans="1:12" s="62" customFormat="1" ht="25.5" customHeight="1">
      <c r="A21" s="116"/>
      <c r="B21" s="117"/>
      <c r="C21" s="117"/>
      <c r="D21" s="118"/>
      <c r="E21" s="118"/>
      <c r="F21" s="118"/>
      <c r="G21" s="118"/>
      <c r="H21" s="118"/>
      <c r="I21" s="812"/>
      <c r="J21" s="813"/>
      <c r="L21" s="806"/>
    </row>
    <row r="22" spans="1:12" s="62" customFormat="1" ht="25.5" customHeight="1">
      <c r="A22" s="116"/>
      <c r="B22" s="117"/>
      <c r="C22" s="117"/>
      <c r="D22" s="118"/>
      <c r="E22" s="118"/>
      <c r="F22" s="118"/>
      <c r="G22" s="118"/>
      <c r="H22" s="118"/>
      <c r="I22" s="812"/>
      <c r="J22" s="813"/>
      <c r="L22" s="806"/>
    </row>
    <row r="23" spans="1:12" s="62" customFormat="1" ht="25.5" customHeight="1">
      <c r="A23" s="116"/>
      <c r="B23" s="117"/>
      <c r="C23" s="117"/>
      <c r="D23" s="118"/>
      <c r="E23" s="118"/>
      <c r="F23" s="118"/>
      <c r="G23" s="118"/>
      <c r="H23" s="118"/>
      <c r="I23" s="812"/>
      <c r="J23" s="813"/>
      <c r="L23" s="806"/>
    </row>
    <row r="24" spans="1:12" s="62" customFormat="1" ht="25.5" customHeight="1">
      <c r="A24" s="116"/>
      <c r="B24" s="117"/>
      <c r="C24" s="117"/>
      <c r="D24" s="118"/>
      <c r="E24" s="118"/>
      <c r="F24" s="118"/>
      <c r="G24" s="118"/>
      <c r="H24" s="118"/>
      <c r="I24" s="812"/>
      <c r="J24" s="813"/>
      <c r="L24" s="806"/>
    </row>
    <row r="25" spans="1:12" s="62" customFormat="1" ht="25.5" customHeight="1">
      <c r="A25" s="116"/>
      <c r="B25" s="117"/>
      <c r="C25" s="117"/>
      <c r="D25" s="118"/>
      <c r="E25" s="118"/>
      <c r="F25" s="118"/>
      <c r="G25" s="118"/>
      <c r="H25" s="118"/>
      <c r="I25" s="812"/>
      <c r="J25" s="813"/>
      <c r="L25" s="806"/>
    </row>
    <row r="26" spans="1:12" s="62" customFormat="1" ht="25.5" customHeight="1" thickBot="1">
      <c r="A26" s="119"/>
      <c r="B26" s="120"/>
      <c r="C26" s="120"/>
      <c r="D26" s="121"/>
      <c r="E26" s="121"/>
      <c r="F26" s="121"/>
      <c r="G26" s="121"/>
      <c r="H26" s="121"/>
      <c r="I26" s="814"/>
      <c r="J26" s="815"/>
      <c r="L26" s="806"/>
    </row>
    <row r="27" spans="1:12" ht="16.5" customHeight="1">
      <c r="A27" s="66"/>
      <c r="B27" s="66"/>
      <c r="C27" s="66"/>
      <c r="D27" s="66"/>
      <c r="E27" s="66"/>
      <c r="F27" s="66"/>
      <c r="G27" s="66"/>
      <c r="H27" s="66"/>
      <c r="I27" s="66"/>
      <c r="J27" s="66"/>
    </row>
    <row r="28" spans="1:12" ht="14.25" customHeight="1">
      <c r="A28" s="819" t="s">
        <v>451</v>
      </c>
      <c r="B28" s="819"/>
      <c r="C28" s="819"/>
      <c r="D28" s="819"/>
      <c r="E28" s="819"/>
      <c r="F28" s="819"/>
      <c r="G28" s="819"/>
      <c r="H28" s="819"/>
      <c r="I28" s="819"/>
      <c r="J28" s="819"/>
    </row>
    <row r="29" spans="1:12" ht="14.25" customHeight="1">
      <c r="A29" s="819" t="s">
        <v>452</v>
      </c>
      <c r="B29" s="819"/>
      <c r="C29" s="819"/>
      <c r="D29" s="819"/>
      <c r="E29" s="819"/>
      <c r="F29" s="819"/>
      <c r="G29" s="819"/>
      <c r="H29" s="819"/>
      <c r="I29" s="819"/>
      <c r="J29" s="819"/>
    </row>
    <row r="30" spans="1:12" ht="14.25" customHeight="1">
      <c r="A30" s="819" t="s">
        <v>453</v>
      </c>
      <c r="B30" s="819"/>
      <c r="C30" s="819"/>
      <c r="D30" s="819"/>
      <c r="E30" s="819"/>
      <c r="F30" s="819"/>
      <c r="G30" s="819"/>
      <c r="H30" s="819"/>
      <c r="I30" s="819"/>
      <c r="J30" s="819"/>
    </row>
    <row r="31" spans="1:12" ht="14.25" customHeight="1">
      <c r="A31" s="71"/>
      <c r="B31" s="71"/>
      <c r="C31" s="71"/>
      <c r="D31" s="71"/>
      <c r="E31" s="71"/>
      <c r="F31" s="71"/>
      <c r="G31" s="71"/>
      <c r="H31" s="71"/>
      <c r="I31" s="71"/>
      <c r="J31" s="71"/>
    </row>
    <row r="32" spans="1:12" ht="14.25" customHeight="1">
      <c r="A32" s="71"/>
      <c r="B32" s="71"/>
      <c r="C32" s="71"/>
      <c r="D32" s="71"/>
      <c r="E32" s="71"/>
      <c r="F32" s="71"/>
      <c r="G32" s="71"/>
      <c r="H32" s="71"/>
      <c r="I32" s="71"/>
      <c r="J32" s="71"/>
    </row>
    <row r="33" spans="1:11" ht="14.25" customHeight="1">
      <c r="A33" s="836" t="str">
        <f>IF(基本情報入力シート!C7="","令和　　　年　　　月　　　日",基本情報入力シート!T2)</f>
        <v>令和　　　年　　　月　　　日</v>
      </c>
      <c r="B33" s="836"/>
      <c r="C33" s="71"/>
      <c r="D33" s="71"/>
      <c r="E33" s="71"/>
      <c r="F33" s="71"/>
      <c r="G33" s="71"/>
      <c r="H33" s="71"/>
      <c r="I33" s="71"/>
      <c r="J33" s="71"/>
    </row>
    <row r="34" spans="1:11" ht="16.5" customHeight="1">
      <c r="A34" s="819"/>
      <c r="B34" s="819"/>
      <c r="C34" s="819"/>
      <c r="D34" s="819"/>
      <c r="E34" s="819"/>
      <c r="F34" s="819"/>
      <c r="G34" s="819"/>
      <c r="H34" s="819"/>
      <c r="I34" s="819"/>
      <c r="J34" s="66"/>
    </row>
    <row r="35" spans="1:11" ht="17.25" customHeight="1">
      <c r="A35" s="66"/>
      <c r="B35" s="807" t="s">
        <v>425</v>
      </c>
      <c r="C35" s="809" t="str">
        <f>IF(基本情報入力シート!D15="","",基本情報入力シート!D15)</f>
        <v/>
      </c>
      <c r="D35" s="809"/>
      <c r="E35" s="809"/>
      <c r="F35" s="809"/>
      <c r="G35" s="809"/>
      <c r="H35" s="809"/>
      <c r="I35" s="809"/>
      <c r="J35" s="66"/>
    </row>
    <row r="36" spans="1:11" ht="17.25" customHeight="1">
      <c r="A36" s="66"/>
      <c r="B36" s="808"/>
      <c r="C36" s="810" t="str">
        <f>IF(基本情報入力シート!D16="","",基本情報入力シート!D16)</f>
        <v/>
      </c>
      <c r="D36" s="810"/>
      <c r="E36" s="810"/>
      <c r="F36" s="810"/>
      <c r="G36" s="810"/>
      <c r="H36" s="810"/>
      <c r="I36" s="810"/>
      <c r="J36" s="66"/>
    </row>
    <row r="37" spans="1:11" ht="33.75" customHeight="1">
      <c r="A37" s="66"/>
      <c r="B37" s="72" t="s">
        <v>450</v>
      </c>
      <c r="C37" s="811" t="str">
        <f>IF(基本情報入力シート!V2="","",基本情報入力シート!V2)</f>
        <v/>
      </c>
      <c r="D37" s="811"/>
      <c r="E37" s="811"/>
      <c r="F37" s="811"/>
      <c r="G37" s="811"/>
      <c r="H37" s="811"/>
      <c r="I37" s="811"/>
      <c r="J37" s="66"/>
    </row>
    <row r="38" spans="1:11" ht="33.75" customHeight="1">
      <c r="A38" s="66"/>
      <c r="B38" s="73" t="s">
        <v>438</v>
      </c>
      <c r="C38" s="818" t="str">
        <f>基本情報入力シート!D13&amp;"　　"&amp;基本情報入力シート!D12</f>
        <v>　　</v>
      </c>
      <c r="D38" s="818"/>
      <c r="E38" s="818"/>
      <c r="F38" s="818"/>
      <c r="G38" s="818"/>
      <c r="H38" s="818"/>
      <c r="I38" s="818"/>
      <c r="J38" s="71" t="s">
        <v>588</v>
      </c>
    </row>
    <row r="39" spans="1:11" ht="11.25" customHeight="1">
      <c r="B39" s="65"/>
      <c r="C39" s="63"/>
      <c r="D39" s="63"/>
      <c r="E39" s="63"/>
      <c r="F39" s="63"/>
      <c r="G39" s="63"/>
      <c r="H39" s="63"/>
      <c r="I39" s="63"/>
      <c r="J39" s="60"/>
    </row>
    <row r="40" spans="1:11" ht="17.25" customHeight="1">
      <c r="A40" s="66"/>
      <c r="B40" s="835" t="s">
        <v>454</v>
      </c>
      <c r="C40" s="835"/>
      <c r="D40" s="835"/>
      <c r="E40" s="835"/>
      <c r="F40" s="835"/>
      <c r="G40" s="835"/>
      <c r="H40" s="835"/>
      <c r="I40" s="835"/>
      <c r="J40" s="67" t="s">
        <v>456</v>
      </c>
      <c r="K40" s="64"/>
    </row>
    <row r="41" spans="1:11" s="62" customFormat="1" ht="16.5" customHeight="1" thickBot="1">
      <c r="A41" s="68"/>
      <c r="B41" s="68"/>
      <c r="C41" s="68"/>
      <c r="D41" s="68"/>
      <c r="E41" s="68"/>
      <c r="F41" s="68"/>
      <c r="G41" s="68"/>
      <c r="H41" s="68"/>
      <c r="I41" s="823" t="str">
        <f>I3</f>
        <v>令和　　　年　　　月　　　日現在</v>
      </c>
      <c r="J41" s="823"/>
    </row>
    <row r="42" spans="1:11" s="62" customFormat="1" ht="24" customHeight="1" thickBot="1">
      <c r="A42" s="69" t="s">
        <v>426</v>
      </c>
      <c r="B42" s="824" t="str">
        <f>IF(基本情報入力シート!D10="","",基本情報入力シート!D10)</f>
        <v/>
      </c>
      <c r="C42" s="824"/>
      <c r="D42" s="824"/>
      <c r="E42" s="824"/>
      <c r="F42" s="824"/>
      <c r="G42" s="824"/>
      <c r="H42" s="824"/>
      <c r="I42" s="824"/>
      <c r="J42" s="825"/>
    </row>
    <row r="43" spans="1:11" s="62" customFormat="1" ht="12">
      <c r="A43" s="826" t="s">
        <v>324</v>
      </c>
      <c r="B43" s="828" t="s">
        <v>457</v>
      </c>
      <c r="C43" s="830" t="s">
        <v>323</v>
      </c>
      <c r="D43" s="830" t="s">
        <v>444</v>
      </c>
      <c r="E43" s="830"/>
      <c r="F43" s="830"/>
      <c r="G43" s="830"/>
      <c r="H43" s="831" t="s">
        <v>447</v>
      </c>
      <c r="I43" s="830" t="s">
        <v>448</v>
      </c>
      <c r="J43" s="833"/>
    </row>
    <row r="44" spans="1:11" s="62" customFormat="1" ht="12.75" thickBot="1">
      <c r="A44" s="827"/>
      <c r="B44" s="829"/>
      <c r="C44" s="829"/>
      <c r="D44" s="70" t="s">
        <v>445</v>
      </c>
      <c r="E44" s="70" t="s">
        <v>7</v>
      </c>
      <c r="F44" s="70" t="s">
        <v>446</v>
      </c>
      <c r="G44" s="70" t="s">
        <v>449</v>
      </c>
      <c r="H44" s="832"/>
      <c r="I44" s="829"/>
      <c r="J44" s="834"/>
    </row>
    <row r="45" spans="1:11" s="62" customFormat="1" ht="25.5" customHeight="1" thickTop="1">
      <c r="A45" s="113"/>
      <c r="B45" s="114"/>
      <c r="C45" s="114"/>
      <c r="D45" s="115"/>
      <c r="E45" s="115"/>
      <c r="F45" s="115"/>
      <c r="G45" s="115"/>
      <c r="H45" s="115"/>
      <c r="I45" s="821"/>
      <c r="J45" s="822"/>
    </row>
    <row r="46" spans="1:11" s="62" customFormat="1" ht="25.5" customHeight="1">
      <c r="A46" s="116"/>
      <c r="B46" s="117"/>
      <c r="C46" s="117"/>
      <c r="D46" s="118"/>
      <c r="E46" s="118"/>
      <c r="F46" s="118"/>
      <c r="G46" s="118"/>
      <c r="H46" s="118"/>
      <c r="I46" s="816"/>
      <c r="J46" s="817"/>
    </row>
    <row r="47" spans="1:11" s="62" customFormat="1" ht="25.5" customHeight="1">
      <c r="A47" s="116"/>
      <c r="B47" s="117"/>
      <c r="C47" s="117"/>
      <c r="D47" s="118"/>
      <c r="E47" s="118"/>
      <c r="F47" s="118"/>
      <c r="G47" s="118"/>
      <c r="H47" s="118"/>
      <c r="I47" s="816"/>
      <c r="J47" s="817"/>
    </row>
    <row r="48" spans="1:11" s="62" customFormat="1" ht="25.5" customHeight="1">
      <c r="A48" s="116"/>
      <c r="B48" s="117"/>
      <c r="C48" s="117"/>
      <c r="D48" s="118"/>
      <c r="E48" s="118"/>
      <c r="F48" s="118"/>
      <c r="G48" s="118"/>
      <c r="H48" s="118"/>
      <c r="I48" s="816"/>
      <c r="J48" s="817"/>
    </row>
    <row r="49" spans="1:10" s="62" customFormat="1" ht="25.5" customHeight="1">
      <c r="A49" s="116"/>
      <c r="B49" s="117"/>
      <c r="C49" s="117"/>
      <c r="D49" s="118"/>
      <c r="E49" s="118"/>
      <c r="F49" s="118"/>
      <c r="G49" s="118"/>
      <c r="H49" s="118"/>
      <c r="I49" s="816"/>
      <c r="J49" s="817"/>
    </row>
    <row r="50" spans="1:10" s="62" customFormat="1" ht="25.5" customHeight="1">
      <c r="A50" s="116"/>
      <c r="B50" s="117"/>
      <c r="C50" s="117"/>
      <c r="D50" s="118"/>
      <c r="E50" s="118"/>
      <c r="F50" s="118"/>
      <c r="G50" s="118"/>
      <c r="H50" s="118"/>
      <c r="I50" s="816"/>
      <c r="J50" s="817"/>
    </row>
    <row r="51" spans="1:10" s="62" customFormat="1" ht="25.5" customHeight="1">
      <c r="A51" s="116"/>
      <c r="B51" s="117"/>
      <c r="C51" s="117"/>
      <c r="D51" s="118"/>
      <c r="E51" s="118"/>
      <c r="F51" s="118"/>
      <c r="G51" s="118"/>
      <c r="H51" s="118"/>
      <c r="I51" s="812"/>
      <c r="J51" s="813"/>
    </row>
    <row r="52" spans="1:10" s="62" customFormat="1" ht="25.5" customHeight="1">
      <c r="A52" s="116"/>
      <c r="B52" s="117"/>
      <c r="C52" s="117"/>
      <c r="D52" s="118"/>
      <c r="E52" s="118"/>
      <c r="F52" s="118"/>
      <c r="G52" s="118"/>
      <c r="H52" s="118"/>
      <c r="I52" s="812"/>
      <c r="J52" s="813"/>
    </row>
    <row r="53" spans="1:10" s="62" customFormat="1" ht="25.5" customHeight="1">
      <c r="A53" s="116"/>
      <c r="B53" s="117"/>
      <c r="C53" s="117"/>
      <c r="D53" s="118"/>
      <c r="E53" s="118"/>
      <c r="F53" s="118"/>
      <c r="G53" s="118"/>
      <c r="H53" s="118"/>
      <c r="I53" s="812"/>
      <c r="J53" s="813"/>
    </row>
    <row r="54" spans="1:10" s="62" customFormat="1" ht="25.5" customHeight="1">
      <c r="A54" s="116"/>
      <c r="B54" s="117"/>
      <c r="C54" s="117"/>
      <c r="D54" s="118"/>
      <c r="E54" s="118"/>
      <c r="F54" s="118"/>
      <c r="G54" s="118"/>
      <c r="H54" s="118"/>
      <c r="I54" s="812"/>
      <c r="J54" s="813"/>
    </row>
    <row r="55" spans="1:10" s="62" customFormat="1" ht="25.5" customHeight="1">
      <c r="A55" s="116"/>
      <c r="B55" s="117"/>
      <c r="C55" s="117"/>
      <c r="D55" s="118"/>
      <c r="E55" s="118"/>
      <c r="F55" s="118"/>
      <c r="G55" s="118"/>
      <c r="H55" s="118"/>
      <c r="I55" s="812"/>
      <c r="J55" s="813"/>
    </row>
    <row r="56" spans="1:10" s="62" customFormat="1" ht="25.5" customHeight="1">
      <c r="A56" s="116"/>
      <c r="B56" s="117"/>
      <c r="C56" s="117"/>
      <c r="D56" s="118"/>
      <c r="E56" s="118"/>
      <c r="F56" s="118"/>
      <c r="G56" s="118"/>
      <c r="H56" s="118"/>
      <c r="I56" s="812"/>
      <c r="J56" s="813"/>
    </row>
    <row r="57" spans="1:10" s="62" customFormat="1" ht="25.5" customHeight="1">
      <c r="A57" s="116"/>
      <c r="B57" s="117"/>
      <c r="C57" s="117"/>
      <c r="D57" s="118"/>
      <c r="E57" s="118"/>
      <c r="F57" s="118"/>
      <c r="G57" s="118"/>
      <c r="H57" s="118"/>
      <c r="I57" s="812"/>
      <c r="J57" s="813"/>
    </row>
    <row r="58" spans="1:10" s="62" customFormat="1" ht="25.5" customHeight="1">
      <c r="A58" s="116"/>
      <c r="B58" s="117"/>
      <c r="C58" s="117"/>
      <c r="D58" s="118"/>
      <c r="E58" s="118"/>
      <c r="F58" s="118"/>
      <c r="G58" s="118"/>
      <c r="H58" s="118"/>
      <c r="I58" s="812"/>
      <c r="J58" s="813"/>
    </row>
    <row r="59" spans="1:10" s="62" customFormat="1" ht="25.5" customHeight="1">
      <c r="A59" s="116"/>
      <c r="B59" s="117"/>
      <c r="C59" s="117"/>
      <c r="D59" s="118"/>
      <c r="E59" s="118"/>
      <c r="F59" s="118"/>
      <c r="G59" s="118"/>
      <c r="H59" s="118"/>
      <c r="I59" s="812"/>
      <c r="J59" s="813"/>
    </row>
    <row r="60" spans="1:10" s="62" customFormat="1" ht="25.5" customHeight="1">
      <c r="A60" s="116"/>
      <c r="B60" s="117"/>
      <c r="C60" s="117"/>
      <c r="D60" s="118"/>
      <c r="E60" s="118"/>
      <c r="F60" s="118"/>
      <c r="G60" s="118"/>
      <c r="H60" s="118"/>
      <c r="I60" s="812"/>
      <c r="J60" s="813"/>
    </row>
    <row r="61" spans="1:10" s="62" customFormat="1" ht="25.5" customHeight="1">
      <c r="A61" s="116"/>
      <c r="B61" s="117"/>
      <c r="C61" s="117"/>
      <c r="D61" s="118"/>
      <c r="E61" s="118"/>
      <c r="F61" s="118"/>
      <c r="G61" s="118"/>
      <c r="H61" s="118"/>
      <c r="I61" s="812"/>
      <c r="J61" s="813"/>
    </row>
    <row r="62" spans="1:10" s="62" customFormat="1" ht="25.5" customHeight="1">
      <c r="A62" s="116"/>
      <c r="B62" s="117"/>
      <c r="C62" s="117"/>
      <c r="D62" s="118"/>
      <c r="E62" s="118"/>
      <c r="F62" s="118"/>
      <c r="G62" s="118"/>
      <c r="H62" s="118"/>
      <c r="I62" s="812"/>
      <c r="J62" s="813"/>
    </row>
    <row r="63" spans="1:10" s="62" customFormat="1" ht="25.5" customHeight="1">
      <c r="A63" s="116"/>
      <c r="B63" s="117"/>
      <c r="C63" s="117"/>
      <c r="D63" s="118"/>
      <c r="E63" s="118"/>
      <c r="F63" s="118"/>
      <c r="G63" s="118"/>
      <c r="H63" s="118"/>
      <c r="I63" s="812"/>
      <c r="J63" s="813"/>
    </row>
    <row r="64" spans="1:10" s="62" customFormat="1" ht="25.5" customHeight="1" thickBot="1">
      <c r="A64" s="119"/>
      <c r="B64" s="120"/>
      <c r="C64" s="120"/>
      <c r="D64" s="121"/>
      <c r="E64" s="121"/>
      <c r="F64" s="121"/>
      <c r="G64" s="121"/>
      <c r="H64" s="121"/>
      <c r="I64" s="814"/>
      <c r="J64" s="815"/>
    </row>
    <row r="65" spans="1:10" ht="16.5" customHeight="1">
      <c r="A65" s="66"/>
      <c r="B65" s="66"/>
      <c r="C65" s="66"/>
      <c r="D65" s="66"/>
      <c r="E65" s="66"/>
      <c r="F65" s="66"/>
      <c r="G65" s="66"/>
      <c r="H65" s="66"/>
      <c r="I65" s="66"/>
      <c r="J65" s="66"/>
    </row>
    <row r="66" spans="1:10" ht="14.25" customHeight="1">
      <c r="A66" s="819" t="s">
        <v>451</v>
      </c>
      <c r="B66" s="819"/>
      <c r="C66" s="819"/>
      <c r="D66" s="819"/>
      <c r="E66" s="819"/>
      <c r="F66" s="819"/>
      <c r="G66" s="819"/>
      <c r="H66" s="819"/>
      <c r="I66" s="819"/>
      <c r="J66" s="819"/>
    </row>
    <row r="67" spans="1:10" ht="14.25" customHeight="1">
      <c r="A67" s="819" t="s">
        <v>452</v>
      </c>
      <c r="B67" s="819"/>
      <c r="C67" s="819"/>
      <c r="D67" s="819"/>
      <c r="E67" s="819"/>
      <c r="F67" s="819"/>
      <c r="G67" s="819"/>
      <c r="H67" s="819"/>
      <c r="I67" s="819"/>
      <c r="J67" s="819"/>
    </row>
    <row r="68" spans="1:10" ht="14.25" customHeight="1">
      <c r="A68" s="819" t="s">
        <v>453</v>
      </c>
      <c r="B68" s="819"/>
      <c r="C68" s="819"/>
      <c r="D68" s="819"/>
      <c r="E68" s="819"/>
      <c r="F68" s="819"/>
      <c r="G68" s="819"/>
      <c r="H68" s="819"/>
      <c r="I68" s="819"/>
      <c r="J68" s="819"/>
    </row>
    <row r="69" spans="1:10" ht="14.25" customHeight="1">
      <c r="A69" s="71"/>
      <c r="B69" s="71"/>
      <c r="C69" s="71"/>
      <c r="D69" s="71"/>
      <c r="E69" s="71"/>
      <c r="F69" s="71"/>
      <c r="G69" s="71"/>
      <c r="H69" s="71"/>
      <c r="I69" s="71"/>
      <c r="J69" s="71"/>
    </row>
    <row r="70" spans="1:10" ht="14.25" customHeight="1">
      <c r="A70" s="71"/>
      <c r="B70" s="71"/>
      <c r="C70" s="71"/>
      <c r="D70" s="71"/>
      <c r="E70" s="71"/>
      <c r="F70" s="71"/>
      <c r="G70" s="71"/>
      <c r="H70" s="71"/>
      <c r="I70" s="71"/>
      <c r="J70" s="71"/>
    </row>
    <row r="71" spans="1:10" ht="14.25" customHeight="1">
      <c r="A71" s="820" t="str">
        <f>A33</f>
        <v>令和　　　年　　　月　　　日</v>
      </c>
      <c r="B71" s="820"/>
      <c r="C71" s="71"/>
      <c r="D71" s="71"/>
      <c r="E71" s="71"/>
      <c r="F71" s="71"/>
      <c r="G71" s="71"/>
      <c r="H71" s="71"/>
      <c r="I71" s="71"/>
      <c r="J71" s="71"/>
    </row>
    <row r="72" spans="1:10" ht="16.5" customHeight="1">
      <c r="A72" s="819"/>
      <c r="B72" s="819"/>
      <c r="C72" s="819"/>
      <c r="D72" s="819"/>
      <c r="E72" s="819"/>
      <c r="F72" s="819"/>
      <c r="G72" s="819"/>
      <c r="H72" s="819"/>
      <c r="I72" s="819"/>
      <c r="J72" s="66"/>
    </row>
    <row r="73" spans="1:10" ht="17.25" customHeight="1">
      <c r="A73" s="66"/>
      <c r="B73" s="807" t="s">
        <v>425</v>
      </c>
      <c r="C73" s="809" t="str">
        <f>IF(基本情報入力シート!D15="","",基本情報入力シート!D15)</f>
        <v/>
      </c>
      <c r="D73" s="809"/>
      <c r="E73" s="809"/>
      <c r="F73" s="809"/>
      <c r="G73" s="809"/>
      <c r="H73" s="809"/>
      <c r="I73" s="809"/>
      <c r="J73" s="66"/>
    </row>
    <row r="74" spans="1:10" ht="17.25" customHeight="1">
      <c r="A74" s="66"/>
      <c r="B74" s="808"/>
      <c r="C74" s="810" t="str">
        <f>IF(基本情報入力シート!D16="","",基本情報入力シート!D16)</f>
        <v/>
      </c>
      <c r="D74" s="810"/>
      <c r="E74" s="810"/>
      <c r="F74" s="810"/>
      <c r="G74" s="810"/>
      <c r="H74" s="810"/>
      <c r="I74" s="810"/>
      <c r="J74" s="66"/>
    </row>
    <row r="75" spans="1:10" ht="33.75" customHeight="1">
      <c r="A75" s="66"/>
      <c r="B75" s="72" t="s">
        <v>450</v>
      </c>
      <c r="C75" s="811" t="str">
        <f>IF(基本情報入力シート!V2="","",基本情報入力シート!V2)</f>
        <v/>
      </c>
      <c r="D75" s="811"/>
      <c r="E75" s="811"/>
      <c r="F75" s="811"/>
      <c r="G75" s="811"/>
      <c r="H75" s="811"/>
      <c r="I75" s="811"/>
      <c r="J75" s="66"/>
    </row>
    <row r="76" spans="1:10" ht="33.75" customHeight="1">
      <c r="A76" s="66"/>
      <c r="B76" s="73" t="s">
        <v>438</v>
      </c>
      <c r="C76" s="818" t="str">
        <f>基本情報入力シート!D13&amp;"　　"&amp;基本情報入力シート!D12</f>
        <v>　　</v>
      </c>
      <c r="D76" s="818"/>
      <c r="E76" s="818"/>
      <c r="F76" s="818"/>
      <c r="G76" s="818"/>
      <c r="H76" s="818"/>
      <c r="I76" s="818"/>
      <c r="J76" s="71" t="s">
        <v>588</v>
      </c>
    </row>
  </sheetData>
  <sheetProtection sheet="1" objects="1" scenarios="1"/>
  <mergeCells count="79">
    <mergeCell ref="I3:J3"/>
    <mergeCell ref="A28:J28"/>
    <mergeCell ref="A29:J29"/>
    <mergeCell ref="I26:J26"/>
    <mergeCell ref="I5:J6"/>
    <mergeCell ref="B4:J4"/>
    <mergeCell ref="A5:A6"/>
    <mergeCell ref="B5:B6"/>
    <mergeCell ref="C5:C6"/>
    <mergeCell ref="D5:G5"/>
    <mergeCell ref="H5:H6"/>
    <mergeCell ref="I7:J7"/>
    <mergeCell ref="I19:J19"/>
    <mergeCell ref="I20:J20"/>
    <mergeCell ref="I21:J21"/>
    <mergeCell ref="A30:J30"/>
    <mergeCell ref="A33:B33"/>
    <mergeCell ref="A34:I34"/>
    <mergeCell ref="I13:J13"/>
    <mergeCell ref="I14:J14"/>
    <mergeCell ref="I15:J15"/>
    <mergeCell ref="I16:J16"/>
    <mergeCell ref="I17:J17"/>
    <mergeCell ref="I18:J18"/>
    <mergeCell ref="B35:B36"/>
    <mergeCell ref="C37:I37"/>
    <mergeCell ref="B2:I2"/>
    <mergeCell ref="B40:I40"/>
    <mergeCell ref="I22:J22"/>
    <mergeCell ref="I23:J23"/>
    <mergeCell ref="I24:J24"/>
    <mergeCell ref="I25:J25"/>
    <mergeCell ref="C38:I38"/>
    <mergeCell ref="C35:I35"/>
    <mergeCell ref="C36:I36"/>
    <mergeCell ref="I8:J8"/>
    <mergeCell ref="I9:J9"/>
    <mergeCell ref="I10:J10"/>
    <mergeCell ref="I11:J11"/>
    <mergeCell ref="I12:J12"/>
    <mergeCell ref="I41:J41"/>
    <mergeCell ref="B42:J42"/>
    <mergeCell ref="A43:A44"/>
    <mergeCell ref="B43:B44"/>
    <mergeCell ref="C43:C44"/>
    <mergeCell ref="D43:G43"/>
    <mergeCell ref="H43:H44"/>
    <mergeCell ref="I43:J44"/>
    <mergeCell ref="I51:J51"/>
    <mergeCell ref="I52:J52"/>
    <mergeCell ref="I53:J53"/>
    <mergeCell ref="I54:J54"/>
    <mergeCell ref="I45:J45"/>
    <mergeCell ref="I46:J46"/>
    <mergeCell ref="I47:J47"/>
    <mergeCell ref="I48:J48"/>
    <mergeCell ref="I49:J49"/>
    <mergeCell ref="C76:I76"/>
    <mergeCell ref="A66:J66"/>
    <mergeCell ref="A67:J67"/>
    <mergeCell ref="A68:J68"/>
    <mergeCell ref="A71:B71"/>
    <mergeCell ref="A72:I72"/>
    <mergeCell ref="L7:L26"/>
    <mergeCell ref="B73:B74"/>
    <mergeCell ref="C73:I73"/>
    <mergeCell ref="C74:I74"/>
    <mergeCell ref="C75:I75"/>
    <mergeCell ref="I60:J60"/>
    <mergeCell ref="I61:J61"/>
    <mergeCell ref="I62:J62"/>
    <mergeCell ref="I63:J63"/>
    <mergeCell ref="I64:J64"/>
    <mergeCell ref="I55:J55"/>
    <mergeCell ref="I56:J56"/>
    <mergeCell ref="I57:J57"/>
    <mergeCell ref="I58:J58"/>
    <mergeCell ref="I59:J59"/>
    <mergeCell ref="I50:J50"/>
  </mergeCells>
  <phoneticPr fontId="2"/>
  <dataValidations count="2">
    <dataValidation type="list" allowBlank="1" showInputMessage="1" showErrorMessage="1" sqref="D7:D26 D45:D64" xr:uid="{00000000-0002-0000-0C00-000000000000}">
      <formula1>"Ｍ,Ｔ,Ｓ,Ｈ"</formula1>
    </dataValidation>
    <dataValidation type="list" allowBlank="1" showInputMessage="1" showErrorMessage="1" sqref="H7:H26 H45:H64" xr:uid="{00000000-0002-0000-0C00-000001000000}">
      <formula1>"男,女"</formula1>
    </dataValidation>
  </dataValidations>
  <pageMargins left="0.78740157480314965" right="0.39370078740157483" top="0.78740157480314965" bottom="0.3937007874015748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J43"/>
  <sheetViews>
    <sheetView view="pageBreakPreview" zoomScaleNormal="100" zoomScaleSheetLayoutView="100" workbookViewId="0">
      <selection activeCell="M7" sqref="M7"/>
    </sheetView>
  </sheetViews>
  <sheetFormatPr defaultRowHeight="13.5"/>
  <cols>
    <col min="1" max="1" width="9" customWidth="1"/>
    <col min="3" max="3" width="13.375" customWidth="1"/>
    <col min="8" max="8" width="7" customWidth="1"/>
    <col min="10" max="10" width="5.5" customWidth="1"/>
  </cols>
  <sheetData>
    <row r="1" spans="1:10" ht="30.75" customHeight="1">
      <c r="A1" s="98" t="s">
        <v>490</v>
      </c>
    </row>
    <row r="2" spans="1:10" ht="32.25" customHeight="1"/>
    <row r="3" spans="1:10" ht="24">
      <c r="A3" s="838" t="s">
        <v>398</v>
      </c>
      <c r="B3" s="838"/>
      <c r="C3" s="838"/>
      <c r="D3" s="838"/>
      <c r="E3" s="838"/>
      <c r="F3" s="838"/>
      <c r="G3" s="838"/>
      <c r="H3" s="838"/>
      <c r="I3" s="838"/>
      <c r="J3" s="838"/>
    </row>
    <row r="4" spans="1:10" ht="24">
      <c r="A4" s="102"/>
      <c r="B4" s="102"/>
      <c r="C4" s="102"/>
      <c r="D4" s="102"/>
      <c r="E4" s="102"/>
      <c r="F4" s="102"/>
      <c r="G4" s="102"/>
      <c r="H4" s="102"/>
      <c r="I4" s="102"/>
      <c r="J4" s="102"/>
    </row>
    <row r="6" spans="1:10">
      <c r="G6" s="839" t="str">
        <f>IF(基本情報入力シート!C7="","令和　　　年　　　月　　　日",基本情報入力シート!T2)</f>
        <v>令和　　　年　　　月　　　日</v>
      </c>
      <c r="H6" s="839"/>
      <c r="I6" s="839"/>
      <c r="J6" s="839"/>
    </row>
    <row r="7" spans="1:10">
      <c r="G7" s="57"/>
      <c r="H7" s="57"/>
      <c r="I7" s="57"/>
      <c r="J7" s="57"/>
    </row>
    <row r="9" spans="1:10">
      <c r="A9" t="s">
        <v>420</v>
      </c>
    </row>
    <row r="11" spans="1:10">
      <c r="I11" s="54"/>
      <c r="J11" s="54"/>
    </row>
    <row r="12" spans="1:10" ht="15" customHeight="1">
      <c r="B12" s="430" t="s">
        <v>395</v>
      </c>
      <c r="C12" s="841" t="s">
        <v>396</v>
      </c>
      <c r="D12" s="843" t="str">
        <f>IF(基本情報入力シート!D15="","",基本情報入力シート!D15)</f>
        <v/>
      </c>
      <c r="E12" s="843"/>
      <c r="F12" s="843"/>
      <c r="G12" s="843"/>
      <c r="H12" s="843"/>
      <c r="I12" s="844" t="s">
        <v>399</v>
      </c>
      <c r="J12" s="844"/>
    </row>
    <row r="13" spans="1:10" ht="15" customHeight="1">
      <c r="B13" s="430"/>
      <c r="C13" s="842"/>
      <c r="D13" s="845" t="str">
        <f>IF(基本情報入力シート!D16="","",基本情報入力シート!D16)</f>
        <v/>
      </c>
      <c r="E13" s="845"/>
      <c r="F13" s="845"/>
      <c r="G13" s="845"/>
      <c r="H13" s="845"/>
      <c r="I13" s="103"/>
      <c r="J13" s="103"/>
    </row>
    <row r="14" spans="1:10" ht="27.75" customHeight="1">
      <c r="B14" s="59" t="s">
        <v>397</v>
      </c>
      <c r="C14" s="56" t="s">
        <v>1</v>
      </c>
      <c r="D14" s="846" t="str">
        <f>IF(基本情報入力シート!V2="","",基本情報入力シート!V2)</f>
        <v/>
      </c>
      <c r="E14" s="846"/>
      <c r="F14" s="846"/>
      <c r="G14" s="846"/>
      <c r="H14" s="846"/>
    </row>
    <row r="15" spans="1:10" ht="27.75" customHeight="1">
      <c r="B15" s="59"/>
      <c r="C15" s="56" t="s">
        <v>411</v>
      </c>
      <c r="D15" s="846" t="str">
        <f>基本情報入力シート!D13&amp;"　　"&amp;基本情報入力シート!D12</f>
        <v>　　</v>
      </c>
      <c r="E15" s="846"/>
      <c r="F15" s="846"/>
      <c r="G15" s="846"/>
      <c r="H15" s="846"/>
    </row>
    <row r="16" spans="1:10">
      <c r="B16" s="59"/>
      <c r="C16" s="107"/>
      <c r="D16" s="93"/>
      <c r="E16" s="93"/>
      <c r="F16" s="93"/>
      <c r="G16" s="93"/>
      <c r="H16" s="93"/>
    </row>
    <row r="17" spans="1:10" ht="15" customHeight="1">
      <c r="B17" s="430" t="s">
        <v>538</v>
      </c>
      <c r="C17" s="841" t="s">
        <v>396</v>
      </c>
      <c r="D17" s="843" t="str">
        <f>IF(基本情報入力シート!D26="","",基本情報入力シート!D26)</f>
        <v/>
      </c>
      <c r="E17" s="843"/>
      <c r="F17" s="843"/>
      <c r="G17" s="843"/>
      <c r="H17" s="843"/>
      <c r="I17" s="844"/>
      <c r="J17" s="844"/>
    </row>
    <row r="18" spans="1:10" ht="15" customHeight="1">
      <c r="B18" s="430"/>
      <c r="C18" s="842"/>
      <c r="D18" s="845" t="str">
        <f>IF(基本情報入力シート!D27="","",基本情報入力シート!D27)</f>
        <v/>
      </c>
      <c r="E18" s="845"/>
      <c r="F18" s="845"/>
      <c r="G18" s="845"/>
      <c r="H18" s="845"/>
      <c r="I18" s="103"/>
      <c r="J18" s="103"/>
    </row>
    <row r="19" spans="1:10" ht="15" customHeight="1">
      <c r="B19" s="430"/>
      <c r="C19" s="849" t="s">
        <v>390</v>
      </c>
      <c r="D19" s="851" t="str">
        <f>IF(基本情報入力シート!D21="","",基本情報入力シート!V2)</f>
        <v/>
      </c>
      <c r="E19" s="851"/>
      <c r="F19" s="851"/>
      <c r="G19" s="851"/>
      <c r="H19" s="851"/>
    </row>
    <row r="20" spans="1:10" ht="15" customHeight="1">
      <c r="B20" s="430"/>
      <c r="C20" s="850"/>
      <c r="D20" s="845" t="str">
        <f>IF(基本情報入力シート!D21="","",基本情報入力シート!D21)</f>
        <v/>
      </c>
      <c r="E20" s="845"/>
      <c r="F20" s="845"/>
      <c r="G20" s="845"/>
      <c r="H20" s="845"/>
    </row>
    <row r="21" spans="1:10" ht="27" customHeight="1">
      <c r="C21" s="108" t="s">
        <v>413</v>
      </c>
      <c r="D21" s="840" t="str">
        <f>IF(基本情報入力シート!D24="","",基本情報入力シート!D24)&amp;"　　"&amp;IF(基本情報入力シート!D23="","",基本情報入力シート!D23)</f>
        <v>　　</v>
      </c>
      <c r="E21" s="840"/>
      <c r="F21" s="840"/>
      <c r="G21" s="840"/>
      <c r="H21" s="840"/>
      <c r="I21" s="105" t="s">
        <v>400</v>
      </c>
    </row>
    <row r="22" spans="1:10" ht="6" customHeight="1"/>
    <row r="23" spans="1:10">
      <c r="C23" s="771" t="s">
        <v>401</v>
      </c>
      <c r="D23" s="771"/>
      <c r="E23" s="771"/>
      <c r="F23" s="771"/>
      <c r="G23" s="771"/>
      <c r="H23" s="771"/>
      <c r="I23" s="771"/>
    </row>
    <row r="27" spans="1:10">
      <c r="A27" s="848" t="s">
        <v>402</v>
      </c>
      <c r="B27" s="848"/>
      <c r="C27" s="848"/>
      <c r="D27" s="848"/>
      <c r="E27" s="848"/>
      <c r="F27" s="848"/>
      <c r="G27" s="848"/>
      <c r="H27" s="848"/>
      <c r="I27" s="848"/>
      <c r="J27" s="848"/>
    </row>
    <row r="29" spans="1:10" ht="17.25">
      <c r="D29" s="847" t="s">
        <v>403</v>
      </c>
      <c r="E29" s="847"/>
      <c r="F29" s="847"/>
    </row>
    <row r="30" spans="1:10" ht="17.25">
      <c r="D30" s="109"/>
      <c r="E30" s="109"/>
      <c r="F30" s="109"/>
    </row>
    <row r="31" spans="1:10" ht="17.25">
      <c r="D31" s="109"/>
      <c r="E31" s="109"/>
      <c r="F31" s="109"/>
    </row>
    <row r="32" spans="1:10" ht="17.25">
      <c r="D32" s="109"/>
      <c r="E32" s="109"/>
      <c r="F32" s="109"/>
    </row>
    <row r="33" spans="1:6" ht="17.25">
      <c r="D33" s="109"/>
      <c r="E33" s="109"/>
      <c r="F33" s="109"/>
    </row>
    <row r="41" spans="1:6">
      <c r="A41" s="110" t="s">
        <v>404</v>
      </c>
      <c r="B41" t="s">
        <v>407</v>
      </c>
    </row>
    <row r="42" spans="1:6">
      <c r="A42" s="110" t="s">
        <v>405</v>
      </c>
      <c r="B42" t="s">
        <v>408</v>
      </c>
    </row>
    <row r="43" spans="1:6">
      <c r="A43" s="110" t="s">
        <v>406</v>
      </c>
      <c r="B43" t="s">
        <v>409</v>
      </c>
    </row>
  </sheetData>
  <sheetProtection sheet="1" objects="1" scenarios="1"/>
  <mergeCells count="22">
    <mergeCell ref="D29:F29"/>
    <mergeCell ref="C23:I23"/>
    <mergeCell ref="A27:J27"/>
    <mergeCell ref="C19:C20"/>
    <mergeCell ref="D19:H19"/>
    <mergeCell ref="D20:H20"/>
    <mergeCell ref="B19:B20"/>
    <mergeCell ref="A3:J3"/>
    <mergeCell ref="G6:J6"/>
    <mergeCell ref="D21:H21"/>
    <mergeCell ref="C12:C13"/>
    <mergeCell ref="D12:H12"/>
    <mergeCell ref="I12:J12"/>
    <mergeCell ref="C17:C18"/>
    <mergeCell ref="D13:H13"/>
    <mergeCell ref="D14:H14"/>
    <mergeCell ref="D15:H15"/>
    <mergeCell ref="D17:H17"/>
    <mergeCell ref="I17:J17"/>
    <mergeCell ref="D18:H18"/>
    <mergeCell ref="B17:B18"/>
    <mergeCell ref="B12:B13"/>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J42"/>
  <sheetViews>
    <sheetView view="pageBreakPreview" zoomScaleNormal="100" zoomScaleSheetLayoutView="100" workbookViewId="0">
      <selection activeCell="A9" sqref="A9"/>
    </sheetView>
  </sheetViews>
  <sheetFormatPr defaultRowHeight="13.5"/>
  <cols>
    <col min="1" max="1" width="9" customWidth="1"/>
  </cols>
  <sheetData>
    <row r="1" spans="1:10" ht="30.75" customHeight="1">
      <c r="A1" s="98" t="s">
        <v>490</v>
      </c>
    </row>
    <row r="2" spans="1:10" ht="32.25" customHeight="1"/>
    <row r="3" spans="1:10" ht="24">
      <c r="A3" s="838" t="s">
        <v>410</v>
      </c>
      <c r="B3" s="838"/>
      <c r="C3" s="838"/>
      <c r="D3" s="838"/>
      <c r="E3" s="838"/>
      <c r="F3" s="838"/>
      <c r="G3" s="838"/>
      <c r="H3" s="838"/>
      <c r="I3" s="838"/>
      <c r="J3" s="838"/>
    </row>
    <row r="4" spans="1:10" ht="24">
      <c r="A4" s="102"/>
      <c r="B4" s="102"/>
      <c r="C4" s="102"/>
      <c r="D4" s="102"/>
      <c r="E4" s="102"/>
      <c r="F4" s="102"/>
      <c r="G4" s="102"/>
      <c r="H4" s="102"/>
      <c r="I4" s="102"/>
      <c r="J4" s="102"/>
    </row>
    <row r="6" spans="1:10">
      <c r="H6" s="839" t="str">
        <f>IF(基本情報入力シート!C7="","令和　　　年　　　月　　　日",基本情報入力シート!T2)</f>
        <v>令和　　　年　　　月　　　日</v>
      </c>
      <c r="I6" s="839"/>
      <c r="J6" s="839"/>
    </row>
    <row r="7" spans="1:10">
      <c r="G7" s="57"/>
      <c r="H7" s="57"/>
      <c r="I7" s="57"/>
      <c r="J7" s="57"/>
    </row>
    <row r="9" spans="1:10">
      <c r="A9" t="s">
        <v>420</v>
      </c>
    </row>
    <row r="11" spans="1:10">
      <c r="I11" s="54"/>
      <c r="J11" s="54"/>
    </row>
    <row r="12" spans="1:10" ht="15" customHeight="1">
      <c r="B12" s="430" t="s">
        <v>395</v>
      </c>
      <c r="C12" s="841" t="s">
        <v>396</v>
      </c>
      <c r="D12" s="843" t="str">
        <f>IF(基本情報入力シート!D15="","",基本情報入力シート!D15)</f>
        <v/>
      </c>
      <c r="E12" s="843"/>
      <c r="F12" s="843"/>
      <c r="G12" s="843"/>
      <c r="H12" s="843"/>
      <c r="I12" s="844" t="s">
        <v>399</v>
      </c>
      <c r="J12" s="844"/>
    </row>
    <row r="13" spans="1:10" ht="15" customHeight="1">
      <c r="B13" s="430"/>
      <c r="C13" s="842"/>
      <c r="D13" s="845" t="str">
        <f>IF(基本情報入力シート!D16="","",基本情報入力シート!D16)</f>
        <v/>
      </c>
      <c r="E13" s="845"/>
      <c r="F13" s="845"/>
      <c r="G13" s="845"/>
      <c r="H13" s="845"/>
      <c r="I13" s="103"/>
      <c r="J13" s="103"/>
    </row>
    <row r="14" spans="1:10" ht="27.75" customHeight="1">
      <c r="B14" s="59" t="s">
        <v>397</v>
      </c>
      <c r="C14" s="56" t="s">
        <v>1</v>
      </c>
      <c r="D14" s="846" t="str">
        <f>IF(基本情報入力シート!V2="","",基本情報入力シート!V2)</f>
        <v/>
      </c>
      <c r="E14" s="846"/>
      <c r="F14" s="846"/>
      <c r="G14" s="846"/>
      <c r="H14" s="846"/>
    </row>
    <row r="15" spans="1:10" ht="27.75" customHeight="1">
      <c r="B15" s="35"/>
      <c r="C15" s="56" t="s">
        <v>411</v>
      </c>
      <c r="D15" s="846" t="str">
        <f>基本情報入力シート!D13&amp;"　　"&amp;基本情報入力シート!D12</f>
        <v>　　</v>
      </c>
      <c r="E15" s="846"/>
      <c r="F15" s="846"/>
      <c r="G15" s="846"/>
      <c r="H15" s="846"/>
    </row>
    <row r="20" spans="1:10">
      <c r="A20" t="s">
        <v>412</v>
      </c>
    </row>
    <row r="25" spans="1:10" ht="15" customHeight="1">
      <c r="B25" s="430" t="s">
        <v>538</v>
      </c>
      <c r="C25" s="852" t="s">
        <v>396</v>
      </c>
      <c r="D25" s="843" t="str">
        <f>IF(基本情報入力シート!D26="","",基本情報入力シート!D26)</f>
        <v/>
      </c>
      <c r="E25" s="843"/>
      <c r="F25" s="843"/>
      <c r="G25" s="843"/>
      <c r="H25" s="843"/>
      <c r="I25" s="844"/>
      <c r="J25" s="844"/>
    </row>
    <row r="26" spans="1:10" ht="15" customHeight="1">
      <c r="B26" s="430"/>
      <c r="C26" s="853"/>
      <c r="D26" s="845" t="str">
        <f>IF(基本情報入力シート!D27="","",基本情報入力シート!D27)</f>
        <v/>
      </c>
      <c r="E26" s="845"/>
      <c r="F26" s="845"/>
      <c r="G26" s="845"/>
      <c r="H26" s="845"/>
      <c r="I26" s="103"/>
      <c r="J26" s="103"/>
    </row>
    <row r="27" spans="1:10" ht="15" customHeight="1">
      <c r="B27" s="59"/>
      <c r="C27" s="849" t="s">
        <v>390</v>
      </c>
      <c r="D27" s="851" t="str">
        <f>IF(基本情報入力シート!V2="","",基本情報入力シート!V2)</f>
        <v/>
      </c>
      <c r="E27" s="851"/>
      <c r="F27" s="851"/>
      <c r="G27" s="851"/>
      <c r="H27" s="851"/>
    </row>
    <row r="28" spans="1:10" ht="15" customHeight="1">
      <c r="B28" s="59"/>
      <c r="C28" s="850"/>
      <c r="D28" s="845" t="str">
        <f>IF(基本情報入力シート!D21="","",基本情報入力シート!D21)</f>
        <v/>
      </c>
      <c r="E28" s="845"/>
      <c r="F28" s="845"/>
      <c r="G28" s="845"/>
      <c r="H28" s="845"/>
    </row>
    <row r="29" spans="1:10" ht="27" customHeight="1">
      <c r="C29" s="104" t="s">
        <v>422</v>
      </c>
      <c r="D29" s="840" t="str">
        <f>IF(基本情報入力シート!D24="","",基本情報入力シート!D24)&amp;"　　"&amp;IF(基本情報入力シート!D23="","",基本情報入力シート!D23)</f>
        <v>　　</v>
      </c>
      <c r="E29" s="840"/>
      <c r="F29" s="840"/>
      <c r="G29" s="840"/>
      <c r="H29" s="840"/>
      <c r="I29" s="105" t="s">
        <v>400</v>
      </c>
    </row>
    <row r="37" spans="1:8" ht="17.25" customHeight="1">
      <c r="A37" s="106" t="s">
        <v>264</v>
      </c>
      <c r="B37" s="854" t="s">
        <v>415</v>
      </c>
      <c r="C37" s="854"/>
      <c r="D37" s="854"/>
      <c r="E37" s="854"/>
      <c r="F37" s="854"/>
      <c r="G37" s="854"/>
      <c r="H37" s="854"/>
    </row>
    <row r="38" spans="1:8" ht="17.25" customHeight="1">
      <c r="A38" s="106" t="s">
        <v>265</v>
      </c>
      <c r="B38" s="854" t="s">
        <v>416</v>
      </c>
      <c r="C38" s="854"/>
      <c r="D38" s="854"/>
      <c r="E38" s="854"/>
      <c r="F38" s="854"/>
      <c r="G38" s="854"/>
      <c r="H38" s="854"/>
    </row>
    <row r="39" spans="1:8" ht="17.25" customHeight="1">
      <c r="A39" s="106" t="s">
        <v>266</v>
      </c>
      <c r="B39" s="854" t="s">
        <v>417</v>
      </c>
      <c r="C39" s="854"/>
      <c r="D39" s="854"/>
      <c r="E39" s="854"/>
      <c r="F39" s="854"/>
      <c r="G39" s="854"/>
      <c r="H39" s="854"/>
    </row>
    <row r="40" spans="1:8" ht="17.25" customHeight="1">
      <c r="A40" s="106" t="s">
        <v>267</v>
      </c>
      <c r="B40" s="854" t="s">
        <v>418</v>
      </c>
      <c r="C40" s="854"/>
      <c r="D40" s="854"/>
      <c r="E40" s="854"/>
      <c r="F40" s="854"/>
      <c r="G40" s="854"/>
      <c r="H40" s="854"/>
    </row>
    <row r="41" spans="1:8" ht="17.25" customHeight="1">
      <c r="A41" s="106" t="s">
        <v>268</v>
      </c>
      <c r="B41" s="854" t="s">
        <v>421</v>
      </c>
      <c r="C41" s="854"/>
      <c r="D41" s="854"/>
      <c r="E41" s="854"/>
      <c r="F41" s="854"/>
      <c r="G41" s="854"/>
      <c r="H41" s="854"/>
    </row>
    <row r="42" spans="1:8" ht="17.25" customHeight="1">
      <c r="A42" s="106" t="s">
        <v>414</v>
      </c>
      <c r="B42" s="854" t="s">
        <v>419</v>
      </c>
      <c r="C42" s="854"/>
      <c r="D42" s="854"/>
      <c r="E42" s="854"/>
      <c r="F42" s="854"/>
      <c r="G42" s="854"/>
      <c r="H42" s="854"/>
    </row>
  </sheetData>
  <sheetProtection sheet="1" objects="1" scenarios="1"/>
  <mergeCells count="24">
    <mergeCell ref="B40:H40"/>
    <mergeCell ref="B41:H41"/>
    <mergeCell ref="B42:H42"/>
    <mergeCell ref="D28:H28"/>
    <mergeCell ref="C27:C28"/>
    <mergeCell ref="D27:H27"/>
    <mergeCell ref="D29:H29"/>
    <mergeCell ref="B37:H37"/>
    <mergeCell ref="B38:H38"/>
    <mergeCell ref="B39:H39"/>
    <mergeCell ref="B25:B26"/>
    <mergeCell ref="C25:C26"/>
    <mergeCell ref="D25:H25"/>
    <mergeCell ref="I25:J25"/>
    <mergeCell ref="D26:H26"/>
    <mergeCell ref="D14:H14"/>
    <mergeCell ref="D15:H15"/>
    <mergeCell ref="A3:J3"/>
    <mergeCell ref="B12:B13"/>
    <mergeCell ref="C12:C13"/>
    <mergeCell ref="D12:H12"/>
    <mergeCell ref="I12:J12"/>
    <mergeCell ref="D13:H13"/>
    <mergeCell ref="H6:J6"/>
  </mergeCells>
  <phoneticPr fontId="2"/>
  <pageMargins left="0.59055118110236227"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I40"/>
  <sheetViews>
    <sheetView view="pageBreakPreview" topLeftCell="A13" zoomScaleNormal="100" zoomScaleSheetLayoutView="100" workbookViewId="0">
      <selection activeCell="B6" sqref="B6"/>
    </sheetView>
  </sheetViews>
  <sheetFormatPr defaultRowHeight="13.5"/>
  <cols>
    <col min="1" max="1" width="9" customWidth="1"/>
    <col min="5" max="5" width="10.5" customWidth="1"/>
    <col min="9" max="9" width="17.625" customWidth="1"/>
    <col min="10" max="10" width="2" customWidth="1"/>
  </cols>
  <sheetData>
    <row r="1" spans="1:9" ht="30.75" customHeight="1">
      <c r="A1" s="98" t="s">
        <v>490</v>
      </c>
    </row>
    <row r="2" spans="1:9" ht="37.5" customHeight="1"/>
    <row r="3" spans="1:9" ht="17.25">
      <c r="A3" s="862" t="s">
        <v>489</v>
      </c>
      <c r="B3" s="862"/>
      <c r="C3" s="862"/>
      <c r="D3" s="862"/>
      <c r="E3" s="862"/>
      <c r="F3" s="862"/>
      <c r="G3" s="862"/>
      <c r="H3" s="862"/>
      <c r="I3" s="862"/>
    </row>
    <row r="6" spans="1:9">
      <c r="A6" t="s">
        <v>420</v>
      </c>
    </row>
    <row r="8" spans="1:9" ht="15" customHeight="1">
      <c r="C8" s="59" t="s">
        <v>375</v>
      </c>
      <c r="D8" s="54" t="s">
        <v>376</v>
      </c>
      <c r="E8" s="841" t="s">
        <v>323</v>
      </c>
      <c r="F8" s="864" t="str">
        <f>IF(基本情報入力シート!D38="","",基本情報入力シート!D38)</f>
        <v/>
      </c>
      <c r="G8" s="864"/>
      <c r="H8" s="864"/>
      <c r="I8" s="864"/>
    </row>
    <row r="9" spans="1:9" ht="19.5" customHeight="1">
      <c r="C9" s="59"/>
      <c r="D9" s="54"/>
      <c r="E9" s="842"/>
      <c r="F9" s="869" t="str">
        <f>IF(基本情報入力シート!D39="","",基本情報入力シート!D39)</f>
        <v/>
      </c>
      <c r="G9" s="869"/>
      <c r="H9" s="869"/>
      <c r="I9" s="869"/>
    </row>
    <row r="10" spans="1:9" ht="30" customHeight="1">
      <c r="E10" s="56" t="s">
        <v>226</v>
      </c>
      <c r="F10" s="865" t="str">
        <f>IF(基本情報入力シート!D40="","",基本情報入力シート!D40)</f>
        <v/>
      </c>
      <c r="G10" s="865"/>
      <c r="H10" s="865"/>
      <c r="I10" s="865"/>
    </row>
    <row r="11" spans="1:9" ht="15" customHeight="1">
      <c r="E11" s="867" t="s">
        <v>389</v>
      </c>
      <c r="F11" s="864" t="str">
        <f>IF(基本情報入力シート!D41="","",基本情報入力シート!D41)</f>
        <v/>
      </c>
      <c r="G11" s="864"/>
      <c r="H11" s="864"/>
      <c r="I11" s="864"/>
    </row>
    <row r="12" spans="1:9" ht="15" customHeight="1">
      <c r="E12" s="868"/>
      <c r="F12" s="866" t="str">
        <f>IF(基本情報入力シート!D42="","",基本情報入力シート!D42)</f>
        <v/>
      </c>
      <c r="G12" s="866"/>
      <c r="H12" s="866"/>
      <c r="I12" s="866"/>
    </row>
    <row r="13" spans="1:9" ht="30" customHeight="1">
      <c r="E13" s="56" t="s">
        <v>377</v>
      </c>
      <c r="F13" s="865" t="str">
        <f>IF(基本情報入力シート!D43="","",基本情報入力シート!D43)</f>
        <v/>
      </c>
      <c r="G13" s="865"/>
      <c r="H13" s="865"/>
      <c r="I13" s="865"/>
    </row>
    <row r="14" spans="1:9">
      <c r="E14" s="241" t="s">
        <v>378</v>
      </c>
      <c r="F14" s="241"/>
      <c r="G14" s="241"/>
      <c r="H14" s="241"/>
      <c r="I14" s="241"/>
    </row>
    <row r="15" spans="1:9" ht="31.5" customHeight="1"/>
    <row r="16" spans="1:9">
      <c r="A16" s="863" t="s">
        <v>393</v>
      </c>
      <c r="B16" s="863"/>
      <c r="C16" s="863"/>
      <c r="D16" s="863"/>
      <c r="E16" s="863"/>
      <c r="F16" s="863"/>
      <c r="G16" s="863"/>
      <c r="H16" s="863"/>
      <c r="I16" s="863"/>
    </row>
    <row r="17" spans="1:9">
      <c r="A17" s="863"/>
      <c r="B17" s="863"/>
      <c r="C17" s="863"/>
      <c r="D17" s="863"/>
      <c r="E17" s="863"/>
      <c r="F17" s="863"/>
      <c r="G17" s="863"/>
      <c r="H17" s="863"/>
      <c r="I17" s="863"/>
    </row>
    <row r="19" spans="1:9">
      <c r="A19" s="239" t="s">
        <v>379</v>
      </c>
      <c r="B19" s="239"/>
      <c r="C19" s="239"/>
      <c r="D19" s="239"/>
      <c r="E19" s="239"/>
      <c r="F19" s="239"/>
      <c r="G19" s="239"/>
      <c r="H19" s="239"/>
      <c r="I19" s="239"/>
    </row>
    <row r="21" spans="1:9">
      <c r="A21" t="s">
        <v>380</v>
      </c>
    </row>
    <row r="22" spans="1:9">
      <c r="A22" t="s">
        <v>381</v>
      </c>
    </row>
    <row r="24" spans="1:9">
      <c r="A24" t="s">
        <v>391</v>
      </c>
    </row>
    <row r="25" spans="1:9">
      <c r="A25" t="s">
        <v>382</v>
      </c>
    </row>
    <row r="26" spans="1:9">
      <c r="A26" t="s">
        <v>383</v>
      </c>
    </row>
    <row r="27" spans="1:9">
      <c r="A27" t="s">
        <v>384</v>
      </c>
    </row>
    <row r="28" spans="1:9">
      <c r="A28" t="s">
        <v>385</v>
      </c>
    </row>
    <row r="29" spans="1:9">
      <c r="A29" t="s">
        <v>392</v>
      </c>
    </row>
    <row r="32" spans="1:9">
      <c r="B32" s="855" t="str">
        <f>IF(基本情報入力シート!C7="","令和　　　年　　　月　　　日",基本情報入力シート!T2)</f>
        <v>令和　　　年　　　月　　　日</v>
      </c>
      <c r="C32" s="855"/>
      <c r="D32" s="855"/>
    </row>
    <row r="34" spans="4:9" ht="13.5" customHeight="1">
      <c r="E34" s="842" t="s">
        <v>386</v>
      </c>
      <c r="F34" s="858" t="str">
        <f>IF(基本情報入力シート!D15="","",基本情報入力シート!D15)</f>
        <v/>
      </c>
      <c r="G34" s="858"/>
      <c r="H34" s="858"/>
      <c r="I34" s="858"/>
    </row>
    <row r="35" spans="4:9" ht="13.5" customHeight="1">
      <c r="E35" s="842"/>
      <c r="F35" s="861" t="str">
        <f>IF(基本情報入力シート!D16="","",基本情報入力シート!D16)</f>
        <v/>
      </c>
      <c r="G35" s="861"/>
      <c r="H35" s="861"/>
      <c r="I35" s="861"/>
    </row>
    <row r="36" spans="4:9">
      <c r="F36" s="89"/>
      <c r="G36" s="89"/>
      <c r="H36" s="89"/>
      <c r="I36" s="89"/>
    </row>
    <row r="37" spans="4:9">
      <c r="D37" t="s">
        <v>388</v>
      </c>
      <c r="E37" s="856" t="s">
        <v>390</v>
      </c>
      <c r="F37" s="859" t="str">
        <f>IF(基本情報入力シート!V2="","",基本情報入力シート!V2)</f>
        <v/>
      </c>
      <c r="G37" s="859"/>
      <c r="H37" s="859"/>
      <c r="I37" s="859"/>
    </row>
    <row r="38" spans="4:9">
      <c r="E38" s="842"/>
      <c r="F38" s="860"/>
      <c r="G38" s="860"/>
      <c r="H38" s="860"/>
      <c r="I38" s="860"/>
    </row>
    <row r="39" spans="4:9">
      <c r="F39" s="89"/>
      <c r="G39" s="89"/>
      <c r="H39" s="89"/>
      <c r="I39" s="89"/>
    </row>
    <row r="40" spans="4:9">
      <c r="E40" s="55" t="s">
        <v>387</v>
      </c>
      <c r="F40" s="857" t="str">
        <f>基本情報入力シート!D13&amp;"　　"&amp;基本情報入力シート!D12</f>
        <v>　　</v>
      </c>
      <c r="G40" s="857"/>
      <c r="H40" s="857"/>
      <c r="I40" s="857"/>
    </row>
  </sheetData>
  <sheetProtection sheet="1" objects="1" scenarios="1"/>
  <mergeCells count="19">
    <mergeCell ref="E14:I14"/>
    <mergeCell ref="A3:I3"/>
    <mergeCell ref="A16:I17"/>
    <mergeCell ref="A19:I19"/>
    <mergeCell ref="F8:I8"/>
    <mergeCell ref="F10:I10"/>
    <mergeCell ref="F12:I12"/>
    <mergeCell ref="F13:I13"/>
    <mergeCell ref="E11:E12"/>
    <mergeCell ref="F11:I11"/>
    <mergeCell ref="E8:E9"/>
    <mergeCell ref="F9:I9"/>
    <mergeCell ref="B32:D32"/>
    <mergeCell ref="E37:E38"/>
    <mergeCell ref="F40:I40"/>
    <mergeCell ref="F34:I34"/>
    <mergeCell ref="F37:I38"/>
    <mergeCell ref="E34:E35"/>
    <mergeCell ref="F35:I35"/>
  </mergeCells>
  <phoneticPr fontId="2"/>
  <pageMargins left="0.59055118110236227" right="0.51181102362204722" top="0.74803149606299213" bottom="0.74803149606299213" header="0.31496062992125984" footer="0.31496062992125984"/>
  <pageSetup paperSize="9" orientation="portrait" blackAndWhite="1" r:id="rId1"/>
  <ignoredErrors>
    <ignoredError sqref="F8 F9:I13"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C707-257C-454D-926B-2123232BAE60}">
  <dimension ref="A1:W153"/>
  <sheetViews>
    <sheetView topLeftCell="A13" zoomScaleNormal="100" workbookViewId="0">
      <selection activeCell="L15" sqref="L15"/>
    </sheetView>
  </sheetViews>
  <sheetFormatPr defaultRowHeight="10.5"/>
  <cols>
    <col min="1" max="1" width="7.75" style="204" customWidth="1"/>
    <col min="2" max="2" width="9.625" style="195" customWidth="1"/>
    <col min="3" max="12" width="7.25" style="195" customWidth="1"/>
    <col min="13" max="13" width="2" style="195" customWidth="1"/>
    <col min="14" max="23" width="0" style="195" hidden="1" customWidth="1"/>
    <col min="24" max="16384" width="9" style="195"/>
  </cols>
  <sheetData>
    <row r="1" spans="1:23" ht="22.5" customHeight="1">
      <c r="A1" s="192" t="s">
        <v>624</v>
      </c>
      <c r="B1" s="193" t="s">
        <v>625</v>
      </c>
      <c r="C1" s="194" t="s">
        <v>233</v>
      </c>
      <c r="D1" s="194" t="s">
        <v>234</v>
      </c>
      <c r="E1" s="194" t="s">
        <v>235</v>
      </c>
      <c r="F1" s="194" t="s">
        <v>236</v>
      </c>
      <c r="G1" s="194" t="s">
        <v>237</v>
      </c>
      <c r="H1" s="194" t="s">
        <v>238</v>
      </c>
      <c r="I1" s="194" t="s">
        <v>239</v>
      </c>
      <c r="J1" s="194" t="s">
        <v>240</v>
      </c>
      <c r="K1" s="194" t="s">
        <v>241</v>
      </c>
      <c r="L1" s="194" t="s">
        <v>626</v>
      </c>
      <c r="N1" s="196" t="s">
        <v>627</v>
      </c>
      <c r="O1" s="196" t="s">
        <v>628</v>
      </c>
      <c r="P1" s="196" t="s">
        <v>629</v>
      </c>
      <c r="Q1" s="196" t="s">
        <v>630</v>
      </c>
      <c r="R1" s="196" t="s">
        <v>631</v>
      </c>
      <c r="S1" s="196" t="s">
        <v>632</v>
      </c>
      <c r="T1" s="196" t="s">
        <v>633</v>
      </c>
      <c r="U1" s="196" t="s">
        <v>634</v>
      </c>
      <c r="V1" s="196" t="s">
        <v>635</v>
      </c>
      <c r="W1" s="196" t="s">
        <v>636</v>
      </c>
    </row>
    <row r="2" spans="1:23" ht="22.5" customHeight="1">
      <c r="A2" s="194" t="s">
        <v>637</v>
      </c>
      <c r="B2" s="193" t="s">
        <v>638</v>
      </c>
      <c r="C2" s="193" t="s">
        <v>639</v>
      </c>
      <c r="D2" s="193" t="s">
        <v>640</v>
      </c>
      <c r="E2" s="193" t="s">
        <v>641</v>
      </c>
      <c r="F2" s="193" t="s">
        <v>642</v>
      </c>
      <c r="G2" s="193" t="s">
        <v>88</v>
      </c>
      <c r="H2" s="193" t="s">
        <v>86</v>
      </c>
      <c r="I2" s="193" t="s">
        <v>643</v>
      </c>
      <c r="J2" s="193" t="s">
        <v>644</v>
      </c>
      <c r="K2" s="193" t="s">
        <v>645</v>
      </c>
      <c r="L2" s="193" t="s">
        <v>107</v>
      </c>
      <c r="N2" s="193" t="str">
        <f>IF(C2="",-1,C2)</f>
        <v>PC</v>
      </c>
      <c r="O2" s="193" t="str">
        <f t="shared" ref="O2:V17" si="0">IF(D2="",-1,D2)</f>
        <v>グラウト</v>
      </c>
      <c r="P2" s="193" t="str">
        <f t="shared" si="0"/>
        <v>推進</v>
      </c>
      <c r="Q2" s="193" t="str">
        <f t="shared" si="0"/>
        <v>シールド</v>
      </c>
      <c r="R2" s="193" t="str">
        <f t="shared" si="0"/>
        <v>道路</v>
      </c>
      <c r="S2" s="193" t="str">
        <f t="shared" si="0"/>
        <v>河川</v>
      </c>
      <c r="T2" s="193" t="str">
        <f t="shared" si="0"/>
        <v>管渠布設</v>
      </c>
      <c r="U2" s="193" t="str">
        <f t="shared" si="0"/>
        <v>管渠更生</v>
      </c>
      <c r="V2" s="193" t="str">
        <f t="shared" si="0"/>
        <v>港湾、海洋</v>
      </c>
      <c r="W2" s="193" t="str">
        <f>IF(L2="",-1,L2)</f>
        <v>その他</v>
      </c>
    </row>
    <row r="3" spans="1:23" ht="22.5" customHeight="1">
      <c r="A3" s="194" t="s">
        <v>646</v>
      </c>
      <c r="B3" s="193" t="s">
        <v>647</v>
      </c>
      <c r="C3" s="193" t="s">
        <v>648</v>
      </c>
      <c r="D3" s="193" t="s">
        <v>649</v>
      </c>
      <c r="E3" s="193" t="s">
        <v>650</v>
      </c>
      <c r="F3" s="193" t="s">
        <v>651</v>
      </c>
      <c r="G3" s="193" t="s">
        <v>652</v>
      </c>
      <c r="H3" s="193" t="s">
        <v>653</v>
      </c>
      <c r="I3" s="193" t="s">
        <v>654</v>
      </c>
      <c r="J3" s="193" t="s">
        <v>655</v>
      </c>
      <c r="K3" s="193"/>
      <c r="L3" s="193" t="s">
        <v>107</v>
      </c>
      <c r="N3" s="193" t="str">
        <f>IF(C3="",-1,C3)</f>
        <v>建築解体</v>
      </c>
      <c r="O3" s="193" t="str">
        <f t="shared" si="0"/>
        <v>SRC</v>
      </c>
      <c r="P3" s="193" t="str">
        <f t="shared" si="0"/>
        <v>RC</v>
      </c>
      <c r="Q3" s="193" t="str">
        <f t="shared" si="0"/>
        <v>鉄骨造</v>
      </c>
      <c r="R3" s="193" t="str">
        <f t="shared" si="0"/>
        <v>木造</v>
      </c>
      <c r="S3" s="193" t="str">
        <f t="shared" si="0"/>
        <v>鉄骨プレハブ</v>
      </c>
      <c r="T3" s="193" t="str">
        <f t="shared" si="0"/>
        <v>PCプレハブ</v>
      </c>
      <c r="U3" s="193" t="str">
        <f t="shared" si="0"/>
        <v>耐震補強</v>
      </c>
      <c r="V3" s="193">
        <f>IF(K3="",-1,K3)</f>
        <v>-1</v>
      </c>
      <c r="W3" s="193" t="str">
        <f t="shared" ref="W3:W66" si="1">IF(L3="",-1,L3)</f>
        <v>その他</v>
      </c>
    </row>
    <row r="4" spans="1:23" ht="22.5" customHeight="1">
      <c r="A4" s="194" t="s">
        <v>656</v>
      </c>
      <c r="B4" s="193" t="s">
        <v>657</v>
      </c>
      <c r="C4" s="193"/>
      <c r="D4" s="193"/>
      <c r="E4" s="193"/>
      <c r="F4" s="193"/>
      <c r="G4" s="193"/>
      <c r="H4" s="193"/>
      <c r="I4" s="193"/>
      <c r="J4" s="193"/>
      <c r="K4" s="193"/>
      <c r="L4" s="193" t="s">
        <v>107</v>
      </c>
      <c r="N4" s="193">
        <f>IF(C4="",-1,C4)</f>
        <v>-1</v>
      </c>
      <c r="O4" s="193">
        <f t="shared" si="0"/>
        <v>-1</v>
      </c>
      <c r="P4" s="193">
        <f t="shared" si="0"/>
        <v>-1</v>
      </c>
      <c r="Q4" s="193">
        <f t="shared" si="0"/>
        <v>-1</v>
      </c>
      <c r="R4" s="193">
        <f t="shared" si="0"/>
        <v>-1</v>
      </c>
      <c r="S4" s="193">
        <f t="shared" si="0"/>
        <v>-1</v>
      </c>
      <c r="T4" s="193">
        <f t="shared" si="0"/>
        <v>-1</v>
      </c>
      <c r="U4" s="193">
        <f t="shared" si="0"/>
        <v>-1</v>
      </c>
      <c r="V4" s="193">
        <f t="shared" si="0"/>
        <v>-1</v>
      </c>
      <c r="W4" s="193" t="str">
        <f t="shared" si="1"/>
        <v>その他</v>
      </c>
    </row>
    <row r="5" spans="1:23" ht="22.5" customHeight="1">
      <c r="A5" s="194" t="s">
        <v>658</v>
      </c>
      <c r="B5" s="193" t="s">
        <v>659</v>
      </c>
      <c r="C5" s="193"/>
      <c r="D5" s="193"/>
      <c r="E5" s="193"/>
      <c r="F5" s="193"/>
      <c r="G5" s="193"/>
      <c r="H5" s="193"/>
      <c r="I5" s="193"/>
      <c r="J5" s="193"/>
      <c r="K5" s="193"/>
      <c r="L5" s="193" t="s">
        <v>107</v>
      </c>
      <c r="N5" s="193">
        <f t="shared" ref="N5:V20" si="2">IF(C5="",-1,C5)</f>
        <v>-1</v>
      </c>
      <c r="O5" s="193">
        <f t="shared" si="0"/>
        <v>-1</v>
      </c>
      <c r="P5" s="193">
        <f t="shared" si="0"/>
        <v>-1</v>
      </c>
      <c r="Q5" s="193">
        <f t="shared" si="0"/>
        <v>-1</v>
      </c>
      <c r="R5" s="193">
        <f t="shared" si="0"/>
        <v>-1</v>
      </c>
      <c r="S5" s="193">
        <f t="shared" si="0"/>
        <v>-1</v>
      </c>
      <c r="T5" s="193">
        <f t="shared" si="0"/>
        <v>-1</v>
      </c>
      <c r="U5" s="193">
        <f t="shared" si="0"/>
        <v>-1</v>
      </c>
      <c r="V5" s="193">
        <f t="shared" si="0"/>
        <v>-1</v>
      </c>
      <c r="W5" s="193" t="str">
        <f t="shared" si="1"/>
        <v>その他</v>
      </c>
    </row>
    <row r="6" spans="1:23" ht="22.5" customHeight="1">
      <c r="A6" s="194" t="s">
        <v>660</v>
      </c>
      <c r="B6" s="193" t="s">
        <v>661</v>
      </c>
      <c r="C6" s="193" t="s">
        <v>662</v>
      </c>
      <c r="D6" s="193" t="s">
        <v>663</v>
      </c>
      <c r="E6" s="197"/>
      <c r="F6" s="198" t="s">
        <v>664</v>
      </c>
      <c r="G6" s="193" t="s">
        <v>640</v>
      </c>
      <c r="H6" s="193" t="s">
        <v>665</v>
      </c>
      <c r="I6" s="193" t="s">
        <v>666</v>
      </c>
      <c r="J6" s="198" t="s">
        <v>667</v>
      </c>
      <c r="K6" s="198" t="s">
        <v>668</v>
      </c>
      <c r="L6" s="193" t="s">
        <v>107</v>
      </c>
      <c r="N6" s="193" t="str">
        <f t="shared" si="2"/>
        <v>法面処理</v>
      </c>
      <c r="O6" s="193" t="str">
        <f t="shared" si="0"/>
        <v>吹付</v>
      </c>
      <c r="P6" s="193">
        <f t="shared" si="0"/>
        <v>-1</v>
      </c>
      <c r="Q6" s="193" t="str">
        <f t="shared" si="0"/>
        <v>標識等道路付属物設置</v>
      </c>
      <c r="R6" s="193" t="str">
        <f t="shared" si="0"/>
        <v>グラウト</v>
      </c>
      <c r="S6" s="193" t="str">
        <f t="shared" si="0"/>
        <v>地盤改良</v>
      </c>
      <c r="T6" s="193" t="str">
        <f t="shared" si="0"/>
        <v>外構</v>
      </c>
      <c r="U6" s="193" t="str">
        <f t="shared" si="0"/>
        <v>特殊基礎（既製杭工事）</v>
      </c>
      <c r="V6" s="193" t="str">
        <f t="shared" si="0"/>
        <v>特殊基礎（場所打杭工事）</v>
      </c>
      <c r="W6" s="193" t="str">
        <f t="shared" si="1"/>
        <v>その他</v>
      </c>
    </row>
    <row r="7" spans="1:23" ht="22.5" customHeight="1">
      <c r="A7" s="194" t="s">
        <v>669</v>
      </c>
      <c r="B7" s="193" t="s">
        <v>670</v>
      </c>
      <c r="C7" s="193"/>
      <c r="D7" s="193"/>
      <c r="E7" s="193"/>
      <c r="F7" s="193"/>
      <c r="G7" s="193"/>
      <c r="H7" s="193"/>
      <c r="I7" s="193"/>
      <c r="J7" s="193"/>
      <c r="K7" s="193"/>
      <c r="L7" s="193" t="s">
        <v>107</v>
      </c>
      <c r="N7" s="193">
        <f t="shared" si="2"/>
        <v>-1</v>
      </c>
      <c r="O7" s="193">
        <f t="shared" si="0"/>
        <v>-1</v>
      </c>
      <c r="P7" s="193">
        <f t="shared" si="0"/>
        <v>-1</v>
      </c>
      <c r="Q7" s="193">
        <f t="shared" si="0"/>
        <v>-1</v>
      </c>
      <c r="R7" s="193">
        <f t="shared" si="0"/>
        <v>-1</v>
      </c>
      <c r="S7" s="193">
        <f t="shared" si="0"/>
        <v>-1</v>
      </c>
      <c r="T7" s="193">
        <f t="shared" si="0"/>
        <v>-1</v>
      </c>
      <c r="U7" s="193">
        <f t="shared" si="0"/>
        <v>-1</v>
      </c>
      <c r="V7" s="193">
        <f t="shared" si="0"/>
        <v>-1</v>
      </c>
      <c r="W7" s="193" t="str">
        <f t="shared" si="1"/>
        <v>その他</v>
      </c>
    </row>
    <row r="8" spans="1:23" ht="22.5" customHeight="1">
      <c r="A8" s="194" t="s">
        <v>671</v>
      </c>
      <c r="B8" s="193" t="s">
        <v>672</v>
      </c>
      <c r="C8" s="193"/>
      <c r="D8" s="193"/>
      <c r="E8" s="193"/>
      <c r="F8" s="193"/>
      <c r="G8" s="193"/>
      <c r="H8" s="193"/>
      <c r="I8" s="193"/>
      <c r="J8" s="193"/>
      <c r="K8" s="193"/>
      <c r="L8" s="193" t="s">
        <v>107</v>
      </c>
      <c r="N8" s="193">
        <f t="shared" si="2"/>
        <v>-1</v>
      </c>
      <c r="O8" s="193">
        <f t="shared" si="0"/>
        <v>-1</v>
      </c>
      <c r="P8" s="193">
        <f t="shared" si="0"/>
        <v>-1</v>
      </c>
      <c r="Q8" s="193">
        <f t="shared" si="0"/>
        <v>-1</v>
      </c>
      <c r="R8" s="193">
        <f t="shared" si="0"/>
        <v>-1</v>
      </c>
      <c r="S8" s="193">
        <f t="shared" si="0"/>
        <v>-1</v>
      </c>
      <c r="T8" s="193">
        <f t="shared" si="0"/>
        <v>-1</v>
      </c>
      <c r="U8" s="193">
        <f t="shared" si="0"/>
        <v>-1</v>
      </c>
      <c r="V8" s="193">
        <f t="shared" si="0"/>
        <v>-1</v>
      </c>
      <c r="W8" s="193" t="str">
        <f t="shared" si="1"/>
        <v>その他</v>
      </c>
    </row>
    <row r="9" spans="1:23" ht="22.5" customHeight="1">
      <c r="A9" s="194" t="s">
        <v>673</v>
      </c>
      <c r="B9" s="193" t="s">
        <v>79</v>
      </c>
      <c r="C9" s="193" t="s">
        <v>674</v>
      </c>
      <c r="D9" s="193" t="s">
        <v>675</v>
      </c>
      <c r="E9" s="193" t="s">
        <v>676</v>
      </c>
      <c r="F9" s="193" t="s">
        <v>677</v>
      </c>
      <c r="G9" s="193" t="s">
        <v>678</v>
      </c>
      <c r="H9" s="193" t="s">
        <v>679</v>
      </c>
      <c r="I9" s="193" t="s">
        <v>680</v>
      </c>
      <c r="J9" s="193" t="s">
        <v>681</v>
      </c>
      <c r="K9" s="193"/>
      <c r="L9" s="193" t="s">
        <v>107</v>
      </c>
      <c r="N9" s="193" t="str">
        <f t="shared" si="2"/>
        <v>道路標識、信号</v>
      </c>
      <c r="O9" s="193" t="str">
        <f t="shared" si="0"/>
        <v>道路照明</v>
      </c>
      <c r="P9" s="193" t="str">
        <f t="shared" si="0"/>
        <v>発電変電設備</v>
      </c>
      <c r="Q9" s="193" t="str">
        <f t="shared" si="0"/>
        <v>受配電設備</v>
      </c>
      <c r="R9" s="193" t="str">
        <f t="shared" si="0"/>
        <v>無停電電源設備</v>
      </c>
      <c r="S9" s="193" t="str">
        <f t="shared" si="0"/>
        <v>計装制御設備</v>
      </c>
      <c r="T9" s="193" t="str">
        <f t="shared" si="0"/>
        <v>特殊ケーブル</v>
      </c>
      <c r="U9" s="193" t="str">
        <f t="shared" si="0"/>
        <v>重電機設備</v>
      </c>
      <c r="V9" s="193">
        <f t="shared" si="0"/>
        <v>-1</v>
      </c>
      <c r="W9" s="193" t="str">
        <f t="shared" si="1"/>
        <v>その他</v>
      </c>
    </row>
    <row r="10" spans="1:23" ht="22.5" customHeight="1">
      <c r="A10" s="194" t="s">
        <v>682</v>
      </c>
      <c r="B10" s="193" t="s">
        <v>683</v>
      </c>
      <c r="C10" s="193" t="s">
        <v>684</v>
      </c>
      <c r="D10" s="193" t="s">
        <v>685</v>
      </c>
      <c r="E10" s="193" t="s">
        <v>686</v>
      </c>
      <c r="F10" s="193" t="s">
        <v>687</v>
      </c>
      <c r="G10" s="193" t="s">
        <v>688</v>
      </c>
      <c r="H10" s="193" t="s">
        <v>689</v>
      </c>
      <c r="I10" s="193" t="s">
        <v>690</v>
      </c>
      <c r="J10" s="193"/>
      <c r="K10" s="193"/>
      <c r="L10" s="193" t="s">
        <v>107</v>
      </c>
      <c r="N10" s="193" t="str">
        <f t="shared" si="2"/>
        <v>給排水衛生</v>
      </c>
      <c r="O10" s="193" t="str">
        <f t="shared" si="0"/>
        <v>冷暖房空調</v>
      </c>
      <c r="P10" s="193" t="str">
        <f t="shared" si="0"/>
        <v>浄化槽設備</v>
      </c>
      <c r="Q10" s="193" t="str">
        <f t="shared" si="0"/>
        <v>ガス配管</v>
      </c>
      <c r="R10" s="193" t="str">
        <f t="shared" si="0"/>
        <v>給水管布設</v>
      </c>
      <c r="S10" s="193" t="str">
        <f t="shared" si="0"/>
        <v>管内更生</v>
      </c>
      <c r="T10" s="193" t="str">
        <f t="shared" si="0"/>
        <v>厨房設備</v>
      </c>
      <c r="U10" s="193">
        <f t="shared" si="0"/>
        <v>-1</v>
      </c>
      <c r="V10" s="193">
        <f t="shared" si="0"/>
        <v>-1</v>
      </c>
      <c r="W10" s="193" t="str">
        <f t="shared" si="1"/>
        <v>その他</v>
      </c>
    </row>
    <row r="11" spans="1:23" ht="22.5" customHeight="1">
      <c r="A11" s="194" t="s">
        <v>691</v>
      </c>
      <c r="B11" s="193" t="s">
        <v>692</v>
      </c>
      <c r="C11" s="198" t="s">
        <v>693</v>
      </c>
      <c r="D11" s="193" t="s">
        <v>694</v>
      </c>
      <c r="E11" s="193" t="s">
        <v>695</v>
      </c>
      <c r="F11" s="193" t="s">
        <v>696</v>
      </c>
      <c r="G11" s="193"/>
      <c r="H11" s="193"/>
      <c r="I11" s="193"/>
      <c r="J11" s="193"/>
      <c r="K11" s="193"/>
      <c r="L11" s="193" t="s">
        <v>107</v>
      </c>
      <c r="N11" s="193" t="str">
        <f t="shared" si="2"/>
        <v>ｺﾝｸﾘｰﾄﾌﾞﾛｯｸ積み（張り）</v>
      </c>
      <c r="O11" s="193" t="str">
        <f t="shared" si="0"/>
        <v>ﾚﾝｶﾞ積み（張り）</v>
      </c>
      <c r="P11" s="193" t="str">
        <f t="shared" si="0"/>
        <v>ﾀｲﾙ張り</v>
      </c>
      <c r="Q11" s="193" t="str">
        <f t="shared" si="0"/>
        <v>築炉</v>
      </c>
      <c r="R11" s="193">
        <f t="shared" si="0"/>
        <v>-1</v>
      </c>
      <c r="S11" s="193">
        <f t="shared" si="0"/>
        <v>-1</v>
      </c>
      <c r="T11" s="193">
        <f t="shared" si="0"/>
        <v>-1</v>
      </c>
      <c r="U11" s="193">
        <f t="shared" si="0"/>
        <v>-1</v>
      </c>
      <c r="V11" s="193">
        <f t="shared" si="0"/>
        <v>-1</v>
      </c>
      <c r="W11" s="193" t="str">
        <f t="shared" si="1"/>
        <v>その他</v>
      </c>
    </row>
    <row r="12" spans="1:23" ht="22.5" customHeight="1">
      <c r="A12" s="194" t="s">
        <v>697</v>
      </c>
      <c r="B12" s="193" t="s">
        <v>698</v>
      </c>
      <c r="C12" s="193" t="s">
        <v>699</v>
      </c>
      <c r="D12" s="193" t="s">
        <v>700</v>
      </c>
      <c r="E12" s="193" t="s">
        <v>701</v>
      </c>
      <c r="F12" s="193" t="s">
        <v>702</v>
      </c>
      <c r="G12" s="193" t="s">
        <v>703</v>
      </c>
      <c r="H12" s="193" t="s">
        <v>704</v>
      </c>
      <c r="I12" s="193"/>
      <c r="J12" s="193"/>
      <c r="K12" s="193"/>
      <c r="L12" s="193" t="s">
        <v>107</v>
      </c>
      <c r="N12" s="193" t="str">
        <f t="shared" si="2"/>
        <v>鋼橋上部</v>
      </c>
      <c r="O12" s="193" t="str">
        <f t="shared" si="0"/>
        <v>橋粱（自社工場あり）</v>
      </c>
      <c r="P12" s="193" t="str">
        <f t="shared" si="0"/>
        <v>鉄骨工事</v>
      </c>
      <c r="Q12" s="193" t="str">
        <f t="shared" si="0"/>
        <v>鉄塔</v>
      </c>
      <c r="R12" s="193" t="str">
        <f t="shared" si="0"/>
        <v>水門等の門扉</v>
      </c>
      <c r="S12" s="193" t="str">
        <f t="shared" si="0"/>
        <v>プール</v>
      </c>
      <c r="T12" s="193">
        <f t="shared" si="0"/>
        <v>-1</v>
      </c>
      <c r="U12" s="193">
        <f t="shared" si="0"/>
        <v>-1</v>
      </c>
      <c r="V12" s="193">
        <f t="shared" si="0"/>
        <v>-1</v>
      </c>
      <c r="W12" s="193" t="str">
        <f t="shared" si="1"/>
        <v>その他</v>
      </c>
    </row>
    <row r="13" spans="1:23" ht="22.5" customHeight="1">
      <c r="A13" s="194" t="s">
        <v>705</v>
      </c>
      <c r="B13" s="193" t="s">
        <v>706</v>
      </c>
      <c r="C13" s="193"/>
      <c r="D13" s="193"/>
      <c r="E13" s="193"/>
      <c r="F13" s="193"/>
      <c r="G13" s="193"/>
      <c r="H13" s="193"/>
      <c r="I13" s="193"/>
      <c r="J13" s="193"/>
      <c r="K13" s="193"/>
      <c r="L13" s="193" t="s">
        <v>107</v>
      </c>
      <c r="N13" s="193">
        <f t="shared" si="2"/>
        <v>-1</v>
      </c>
      <c r="O13" s="193">
        <f t="shared" si="0"/>
        <v>-1</v>
      </c>
      <c r="P13" s="193">
        <f t="shared" si="0"/>
        <v>-1</v>
      </c>
      <c r="Q13" s="193">
        <f t="shared" si="0"/>
        <v>-1</v>
      </c>
      <c r="R13" s="193">
        <f t="shared" si="0"/>
        <v>-1</v>
      </c>
      <c r="S13" s="193">
        <f t="shared" si="0"/>
        <v>-1</v>
      </c>
      <c r="T13" s="193">
        <f t="shared" si="0"/>
        <v>-1</v>
      </c>
      <c r="U13" s="193">
        <f t="shared" si="0"/>
        <v>-1</v>
      </c>
      <c r="V13" s="193">
        <f t="shared" si="0"/>
        <v>-1</v>
      </c>
      <c r="W13" s="193" t="str">
        <f t="shared" si="1"/>
        <v>その他</v>
      </c>
    </row>
    <row r="14" spans="1:23" ht="22.5" customHeight="1">
      <c r="A14" s="194" t="s">
        <v>707</v>
      </c>
      <c r="B14" s="193" t="s">
        <v>708</v>
      </c>
      <c r="C14" s="193" t="s">
        <v>709</v>
      </c>
      <c r="D14" s="193" t="s">
        <v>710</v>
      </c>
      <c r="E14" s="193" t="s">
        <v>711</v>
      </c>
      <c r="F14" s="193" t="s">
        <v>712</v>
      </c>
      <c r="G14" s="193" t="s">
        <v>713</v>
      </c>
      <c r="H14" s="193" t="s">
        <v>714</v>
      </c>
      <c r="I14" s="193"/>
      <c r="J14" s="193"/>
      <c r="K14" s="193"/>
      <c r="L14" s="193" t="s">
        <v>107</v>
      </c>
      <c r="N14" s="193" t="str">
        <f t="shared" si="2"/>
        <v>樹脂舗装</v>
      </c>
      <c r="O14" s="193" t="str">
        <f t="shared" si="0"/>
        <v>薄層カラー舗装</v>
      </c>
      <c r="P14" s="193" t="str">
        <f t="shared" si="0"/>
        <v>ｱｽﾌｧﾙﾄ舗装</v>
      </c>
      <c r="Q14" s="193" t="str">
        <f t="shared" si="0"/>
        <v>ｺﾝｸﾘｰﾄ舗装</v>
      </c>
      <c r="R14" s="193" t="str">
        <f t="shared" si="0"/>
        <v>ﾌﾞﾛｯｸ系舗装</v>
      </c>
      <c r="S14" s="193" t="str">
        <f t="shared" si="0"/>
        <v>路盤築造</v>
      </c>
      <c r="T14" s="193">
        <f t="shared" si="0"/>
        <v>-1</v>
      </c>
      <c r="U14" s="193">
        <f t="shared" si="0"/>
        <v>-1</v>
      </c>
      <c r="V14" s="193">
        <f t="shared" si="0"/>
        <v>-1</v>
      </c>
      <c r="W14" s="193" t="str">
        <f t="shared" si="1"/>
        <v>その他</v>
      </c>
    </row>
    <row r="15" spans="1:23" ht="22.5" customHeight="1">
      <c r="A15" s="194" t="s">
        <v>715</v>
      </c>
      <c r="B15" s="193" t="s">
        <v>716</v>
      </c>
      <c r="C15" s="193" t="s">
        <v>717</v>
      </c>
      <c r="D15" s="193" t="s">
        <v>718</v>
      </c>
      <c r="E15" s="193" t="s">
        <v>719</v>
      </c>
      <c r="F15" s="193"/>
      <c r="G15" s="193"/>
      <c r="H15" s="193"/>
      <c r="I15" s="193"/>
      <c r="J15" s="193"/>
      <c r="K15" s="193"/>
      <c r="L15" s="193" t="s">
        <v>107</v>
      </c>
      <c r="N15" s="193" t="str">
        <f t="shared" si="2"/>
        <v>河川浚渫</v>
      </c>
      <c r="O15" s="193" t="str">
        <f t="shared" si="0"/>
        <v>港湾浚渫</v>
      </c>
      <c r="P15" s="193" t="str">
        <f t="shared" si="0"/>
        <v>湖池浚渫</v>
      </c>
      <c r="Q15" s="193">
        <f t="shared" si="0"/>
        <v>-1</v>
      </c>
      <c r="R15" s="193">
        <f t="shared" si="0"/>
        <v>-1</v>
      </c>
      <c r="S15" s="193">
        <f t="shared" si="0"/>
        <v>-1</v>
      </c>
      <c r="T15" s="193">
        <f t="shared" si="0"/>
        <v>-1</v>
      </c>
      <c r="U15" s="193">
        <f t="shared" si="0"/>
        <v>-1</v>
      </c>
      <c r="V15" s="193">
        <f t="shared" si="0"/>
        <v>-1</v>
      </c>
      <c r="W15" s="193" t="str">
        <f t="shared" si="1"/>
        <v>その他</v>
      </c>
    </row>
    <row r="16" spans="1:23" ht="22.5" customHeight="1">
      <c r="A16" s="194" t="s">
        <v>720</v>
      </c>
      <c r="B16" s="193" t="s">
        <v>721</v>
      </c>
      <c r="C16" s="193"/>
      <c r="D16" s="193"/>
      <c r="E16" s="193"/>
      <c r="F16" s="193"/>
      <c r="G16" s="193"/>
      <c r="H16" s="193"/>
      <c r="I16" s="193"/>
      <c r="J16" s="193"/>
      <c r="K16" s="193"/>
      <c r="L16" s="193" t="s">
        <v>107</v>
      </c>
      <c r="N16" s="193">
        <f t="shared" si="2"/>
        <v>-1</v>
      </c>
      <c r="O16" s="193">
        <f t="shared" si="0"/>
        <v>-1</v>
      </c>
      <c r="P16" s="193">
        <f t="shared" si="0"/>
        <v>-1</v>
      </c>
      <c r="Q16" s="193">
        <f t="shared" si="0"/>
        <v>-1</v>
      </c>
      <c r="R16" s="193">
        <f t="shared" si="0"/>
        <v>-1</v>
      </c>
      <c r="S16" s="193">
        <f t="shared" si="0"/>
        <v>-1</v>
      </c>
      <c r="T16" s="193">
        <f t="shared" si="0"/>
        <v>-1</v>
      </c>
      <c r="U16" s="193">
        <f t="shared" si="0"/>
        <v>-1</v>
      </c>
      <c r="V16" s="193">
        <f t="shared" si="0"/>
        <v>-1</v>
      </c>
      <c r="W16" s="193" t="str">
        <f t="shared" si="1"/>
        <v>その他</v>
      </c>
    </row>
    <row r="17" spans="1:23" ht="22.5" customHeight="1">
      <c r="A17" s="194" t="s">
        <v>722</v>
      </c>
      <c r="B17" s="193" t="s">
        <v>723</v>
      </c>
      <c r="C17" s="193"/>
      <c r="D17" s="193"/>
      <c r="E17" s="193"/>
      <c r="F17" s="193"/>
      <c r="G17" s="193"/>
      <c r="H17" s="193"/>
      <c r="I17" s="193"/>
      <c r="J17" s="193"/>
      <c r="K17" s="193"/>
      <c r="L17" s="193" t="s">
        <v>107</v>
      </c>
      <c r="N17" s="193">
        <f t="shared" si="2"/>
        <v>-1</v>
      </c>
      <c r="O17" s="193">
        <f t="shared" si="0"/>
        <v>-1</v>
      </c>
      <c r="P17" s="193">
        <f t="shared" si="0"/>
        <v>-1</v>
      </c>
      <c r="Q17" s="193">
        <f t="shared" si="0"/>
        <v>-1</v>
      </c>
      <c r="R17" s="193">
        <f t="shared" si="0"/>
        <v>-1</v>
      </c>
      <c r="S17" s="193">
        <f t="shared" si="0"/>
        <v>-1</v>
      </c>
      <c r="T17" s="193">
        <f t="shared" si="0"/>
        <v>-1</v>
      </c>
      <c r="U17" s="193">
        <f t="shared" si="0"/>
        <v>-1</v>
      </c>
      <c r="V17" s="193">
        <f t="shared" si="0"/>
        <v>-1</v>
      </c>
      <c r="W17" s="193" t="str">
        <f t="shared" si="1"/>
        <v>その他</v>
      </c>
    </row>
    <row r="18" spans="1:23" ht="22.5" customHeight="1">
      <c r="A18" s="194" t="s">
        <v>724</v>
      </c>
      <c r="B18" s="193" t="s">
        <v>725</v>
      </c>
      <c r="C18" s="193" t="s">
        <v>726</v>
      </c>
      <c r="D18" s="193" t="s">
        <v>727</v>
      </c>
      <c r="E18" s="193" t="s">
        <v>728</v>
      </c>
      <c r="F18" s="193" t="s">
        <v>729</v>
      </c>
      <c r="G18" s="193" t="s">
        <v>730</v>
      </c>
      <c r="H18" s="193" t="s">
        <v>731</v>
      </c>
      <c r="I18" s="193" t="s">
        <v>732</v>
      </c>
      <c r="J18" s="193" t="s">
        <v>733</v>
      </c>
      <c r="K18" s="193"/>
      <c r="L18" s="193" t="s">
        <v>107</v>
      </c>
      <c r="N18" s="193" t="str">
        <f t="shared" si="2"/>
        <v>路面表示</v>
      </c>
      <c r="O18" s="193" t="str">
        <f t="shared" si="2"/>
        <v>区画線</v>
      </c>
      <c r="P18" s="193" t="str">
        <f t="shared" si="2"/>
        <v>樹脂塗装</v>
      </c>
      <c r="Q18" s="193" t="str">
        <f t="shared" si="2"/>
        <v>建物塗装</v>
      </c>
      <c r="R18" s="193" t="str">
        <f t="shared" si="2"/>
        <v>鉄鋼造物塗装</v>
      </c>
      <c r="S18" s="193" t="str">
        <f t="shared" si="2"/>
        <v>屋内床面</v>
      </c>
      <c r="T18" s="193" t="str">
        <f t="shared" si="2"/>
        <v>溶射</v>
      </c>
      <c r="U18" s="193" t="str">
        <f t="shared" si="2"/>
        <v>ﾗｲﾆﾝｸﾞ</v>
      </c>
      <c r="V18" s="193">
        <f t="shared" si="2"/>
        <v>-1</v>
      </c>
      <c r="W18" s="193" t="str">
        <f t="shared" si="1"/>
        <v>その他</v>
      </c>
    </row>
    <row r="19" spans="1:23" ht="22.5" customHeight="1">
      <c r="A19" s="194" t="s">
        <v>734</v>
      </c>
      <c r="B19" s="193" t="s">
        <v>735</v>
      </c>
      <c r="C19" s="193" t="s">
        <v>736</v>
      </c>
      <c r="D19" s="193" t="s">
        <v>737</v>
      </c>
      <c r="E19" s="193" t="s">
        <v>738</v>
      </c>
      <c r="F19" s="193" t="s">
        <v>739</v>
      </c>
      <c r="G19" s="193"/>
      <c r="H19" s="193"/>
      <c r="I19" s="193"/>
      <c r="J19" s="193"/>
      <c r="K19" s="193"/>
      <c r="L19" s="193" t="s">
        <v>107</v>
      </c>
      <c r="N19" s="193" t="str">
        <f t="shared" si="2"/>
        <v>アスファルト防水</v>
      </c>
      <c r="O19" s="193" t="str">
        <f t="shared" si="2"/>
        <v>ﾓﾙﾀﾙ防水</v>
      </c>
      <c r="P19" s="193" t="str">
        <f t="shared" si="2"/>
        <v>シート防水</v>
      </c>
      <c r="Q19" s="193" t="str">
        <f t="shared" si="2"/>
        <v>塗幕防水</v>
      </c>
      <c r="R19" s="193">
        <f t="shared" si="2"/>
        <v>-1</v>
      </c>
      <c r="S19" s="193">
        <f t="shared" si="2"/>
        <v>-1</v>
      </c>
      <c r="T19" s="193">
        <f t="shared" si="2"/>
        <v>-1</v>
      </c>
      <c r="U19" s="193">
        <f t="shared" si="2"/>
        <v>-1</v>
      </c>
      <c r="V19" s="193">
        <f t="shared" si="2"/>
        <v>-1</v>
      </c>
      <c r="W19" s="193" t="str">
        <f t="shared" si="1"/>
        <v>その他</v>
      </c>
    </row>
    <row r="20" spans="1:23" ht="22.5" customHeight="1">
      <c r="A20" s="194" t="s">
        <v>740</v>
      </c>
      <c r="B20" s="193" t="s">
        <v>741</v>
      </c>
      <c r="C20" s="193" t="s">
        <v>742</v>
      </c>
      <c r="D20" s="193" t="s">
        <v>743</v>
      </c>
      <c r="E20" s="198" t="s">
        <v>744</v>
      </c>
      <c r="F20" s="193" t="s">
        <v>745</v>
      </c>
      <c r="G20" s="193"/>
      <c r="H20" s="193"/>
      <c r="I20" s="193"/>
      <c r="J20" s="193"/>
      <c r="K20" s="193"/>
      <c r="L20" s="193" t="s">
        <v>107</v>
      </c>
      <c r="N20" s="193" t="str">
        <f t="shared" si="2"/>
        <v>畳</v>
      </c>
      <c r="O20" s="193" t="str">
        <f t="shared" si="2"/>
        <v>防音</v>
      </c>
      <c r="P20" s="193" t="str">
        <f t="shared" si="2"/>
        <v>飛散防止フィルム貼付</v>
      </c>
      <c r="Q20" s="193" t="str">
        <f t="shared" si="2"/>
        <v>床仕上</v>
      </c>
      <c r="R20" s="193">
        <f t="shared" si="2"/>
        <v>-1</v>
      </c>
      <c r="S20" s="193">
        <f t="shared" si="2"/>
        <v>-1</v>
      </c>
      <c r="T20" s="193">
        <f t="shared" si="2"/>
        <v>-1</v>
      </c>
      <c r="U20" s="193">
        <f t="shared" si="2"/>
        <v>-1</v>
      </c>
      <c r="V20" s="193">
        <f t="shared" si="2"/>
        <v>-1</v>
      </c>
      <c r="W20" s="193" t="str">
        <f t="shared" si="1"/>
        <v>その他</v>
      </c>
    </row>
    <row r="21" spans="1:23" ht="22.5" customHeight="1">
      <c r="A21" s="194" t="s">
        <v>746</v>
      </c>
      <c r="B21" s="193" t="s">
        <v>747</v>
      </c>
      <c r="C21" s="198" t="s">
        <v>748</v>
      </c>
      <c r="D21" s="193" t="s">
        <v>749</v>
      </c>
      <c r="E21" s="193" t="s">
        <v>750</v>
      </c>
      <c r="F21" s="193" t="s">
        <v>751</v>
      </c>
      <c r="G21" s="193" t="s">
        <v>752</v>
      </c>
      <c r="H21" s="193" t="s">
        <v>753</v>
      </c>
      <c r="I21" s="193" t="s">
        <v>754</v>
      </c>
      <c r="J21" s="193" t="s">
        <v>755</v>
      </c>
      <c r="K21" s="198" t="s">
        <v>756</v>
      </c>
      <c r="L21" s="193" t="s">
        <v>107</v>
      </c>
      <c r="N21" s="193" t="str">
        <f t="shared" ref="N21:V49" si="3">IF(C21="",-1,C21)</f>
        <v>昇降機等運搬器具設置</v>
      </c>
      <c r="O21" s="193" t="str">
        <f t="shared" si="3"/>
        <v>油圧作動設備</v>
      </c>
      <c r="P21" s="193" t="str">
        <f t="shared" si="3"/>
        <v>起重機、搬送設備</v>
      </c>
      <c r="Q21" s="193" t="str">
        <f t="shared" si="3"/>
        <v>空気作動設備</v>
      </c>
      <c r="R21" s="193" t="str">
        <f t="shared" si="3"/>
        <v>水処理機械設備</v>
      </c>
      <c r="S21" s="193" t="str">
        <f t="shared" si="3"/>
        <v>舞台装置</v>
      </c>
      <c r="T21" s="193" t="str">
        <f t="shared" si="3"/>
        <v>ボイラー</v>
      </c>
      <c r="U21" s="193" t="str">
        <f t="shared" si="3"/>
        <v>給排気機器</v>
      </c>
      <c r="V21" s="193" t="str">
        <f t="shared" si="3"/>
        <v>揚排水機器（ポンプ）</v>
      </c>
      <c r="W21" s="193" t="str">
        <f t="shared" si="1"/>
        <v>その他</v>
      </c>
    </row>
    <row r="22" spans="1:23" ht="22.5" customHeight="1">
      <c r="A22" s="194" t="s">
        <v>757</v>
      </c>
      <c r="B22" s="193" t="s">
        <v>758</v>
      </c>
      <c r="C22" s="193" t="s">
        <v>759</v>
      </c>
      <c r="D22" s="193" t="s">
        <v>760</v>
      </c>
      <c r="E22" s="193"/>
      <c r="F22" s="193"/>
      <c r="G22" s="193"/>
      <c r="H22" s="193"/>
      <c r="I22" s="193"/>
      <c r="J22" s="193"/>
      <c r="K22" s="193"/>
      <c r="L22" s="193" t="s">
        <v>107</v>
      </c>
      <c r="N22" s="193" t="str">
        <f t="shared" si="3"/>
        <v>冷暖房</v>
      </c>
      <c r="O22" s="193" t="str">
        <f t="shared" si="3"/>
        <v>動力</v>
      </c>
      <c r="P22" s="193">
        <f t="shared" si="3"/>
        <v>-1</v>
      </c>
      <c r="Q22" s="193">
        <f t="shared" si="3"/>
        <v>-1</v>
      </c>
      <c r="R22" s="193">
        <f t="shared" si="3"/>
        <v>-1</v>
      </c>
      <c r="S22" s="193">
        <f t="shared" si="3"/>
        <v>-1</v>
      </c>
      <c r="T22" s="193">
        <f t="shared" si="3"/>
        <v>-1</v>
      </c>
      <c r="U22" s="193">
        <f t="shared" si="3"/>
        <v>-1</v>
      </c>
      <c r="V22" s="193">
        <f t="shared" si="3"/>
        <v>-1</v>
      </c>
      <c r="W22" s="193" t="str">
        <f t="shared" si="1"/>
        <v>その他</v>
      </c>
    </row>
    <row r="23" spans="1:23" ht="22.5" customHeight="1">
      <c r="A23" s="194" t="s">
        <v>761</v>
      </c>
      <c r="B23" s="193" t="s">
        <v>762</v>
      </c>
      <c r="C23" s="193" t="s">
        <v>763</v>
      </c>
      <c r="D23" s="193" t="s">
        <v>764</v>
      </c>
      <c r="E23" s="193" t="s">
        <v>765</v>
      </c>
      <c r="F23" s="193" t="s">
        <v>766</v>
      </c>
      <c r="G23" s="193" t="s">
        <v>767</v>
      </c>
      <c r="H23" s="193" t="s">
        <v>768</v>
      </c>
      <c r="I23" s="193" t="s">
        <v>769</v>
      </c>
      <c r="J23" s="193" t="s">
        <v>770</v>
      </c>
      <c r="K23" s="193"/>
      <c r="L23" s="193" t="s">
        <v>107</v>
      </c>
      <c r="N23" s="193" t="str">
        <f t="shared" si="3"/>
        <v>情報制御設備</v>
      </c>
      <c r="O23" s="193" t="str">
        <f t="shared" si="3"/>
        <v>有線設備</v>
      </c>
      <c r="P23" s="193" t="str">
        <f t="shared" si="3"/>
        <v>無線設備</v>
      </c>
      <c r="Q23" s="193" t="str">
        <f t="shared" si="3"/>
        <v>データ通信設備</v>
      </c>
      <c r="R23" s="193" t="str">
        <f t="shared" si="3"/>
        <v>空中線設置</v>
      </c>
      <c r="S23" s="193" t="str">
        <f t="shared" si="3"/>
        <v>放送機械設備</v>
      </c>
      <c r="T23" s="193" t="str">
        <f t="shared" si="3"/>
        <v>TV共聴設備</v>
      </c>
      <c r="U23" s="193" t="str">
        <f t="shared" si="3"/>
        <v>防犯設備</v>
      </c>
      <c r="V23" s="193">
        <f t="shared" si="3"/>
        <v>-1</v>
      </c>
      <c r="W23" s="193" t="str">
        <f t="shared" si="1"/>
        <v>その他</v>
      </c>
    </row>
    <row r="24" spans="1:23" ht="22.5" customHeight="1">
      <c r="A24" s="194" t="s">
        <v>771</v>
      </c>
      <c r="B24" s="193" t="s">
        <v>772</v>
      </c>
      <c r="C24" s="193" t="s">
        <v>773</v>
      </c>
      <c r="D24" s="193" t="s">
        <v>774</v>
      </c>
      <c r="E24" s="193" t="s">
        <v>775</v>
      </c>
      <c r="F24" s="193" t="s">
        <v>776</v>
      </c>
      <c r="G24" s="193" t="s">
        <v>777</v>
      </c>
      <c r="H24" s="193" t="s">
        <v>778</v>
      </c>
      <c r="I24" s="193" t="s">
        <v>779</v>
      </c>
      <c r="J24" s="193" t="s">
        <v>780</v>
      </c>
      <c r="K24" s="193"/>
      <c r="L24" s="193" t="s">
        <v>107</v>
      </c>
      <c r="N24" s="193" t="str">
        <f t="shared" si="3"/>
        <v>広場</v>
      </c>
      <c r="O24" s="193" t="str">
        <f t="shared" si="3"/>
        <v>公園設備</v>
      </c>
      <c r="P24" s="193" t="str">
        <f t="shared" si="3"/>
        <v>植栽工事</v>
      </c>
      <c r="Q24" s="193" t="str">
        <f t="shared" si="3"/>
        <v>地被</v>
      </c>
      <c r="R24" s="193" t="str">
        <f t="shared" si="3"/>
        <v>景石</v>
      </c>
      <c r="S24" s="193" t="str">
        <f t="shared" si="3"/>
        <v>地ごしら</v>
      </c>
      <c r="T24" s="193" t="str">
        <f t="shared" si="3"/>
        <v>園路</v>
      </c>
      <c r="U24" s="193" t="str">
        <f t="shared" si="3"/>
        <v>水景</v>
      </c>
      <c r="V24" s="193">
        <f t="shared" si="3"/>
        <v>-1</v>
      </c>
      <c r="W24" s="193" t="str">
        <f t="shared" si="1"/>
        <v>その他</v>
      </c>
    </row>
    <row r="25" spans="1:23" ht="22.5" customHeight="1">
      <c r="A25" s="194" t="s">
        <v>781</v>
      </c>
      <c r="B25" s="193" t="s">
        <v>782</v>
      </c>
      <c r="C25" s="193"/>
      <c r="D25" s="193"/>
      <c r="E25" s="193"/>
      <c r="F25" s="193"/>
      <c r="G25" s="193"/>
      <c r="H25" s="193"/>
      <c r="I25" s="193"/>
      <c r="J25" s="193"/>
      <c r="K25" s="193"/>
      <c r="L25" s="193" t="s">
        <v>107</v>
      </c>
      <c r="N25" s="193">
        <f t="shared" si="3"/>
        <v>-1</v>
      </c>
      <c r="O25" s="193">
        <f t="shared" si="3"/>
        <v>-1</v>
      </c>
      <c r="P25" s="193">
        <f t="shared" si="3"/>
        <v>-1</v>
      </c>
      <c r="Q25" s="193">
        <f t="shared" si="3"/>
        <v>-1</v>
      </c>
      <c r="R25" s="193">
        <f t="shared" si="3"/>
        <v>-1</v>
      </c>
      <c r="S25" s="193">
        <f t="shared" si="3"/>
        <v>-1</v>
      </c>
      <c r="T25" s="193">
        <f t="shared" si="3"/>
        <v>-1</v>
      </c>
      <c r="U25" s="193">
        <f t="shared" si="3"/>
        <v>-1</v>
      </c>
      <c r="V25" s="193">
        <f t="shared" si="3"/>
        <v>-1</v>
      </c>
      <c r="W25" s="193" t="str">
        <f t="shared" si="1"/>
        <v>その他</v>
      </c>
    </row>
    <row r="26" spans="1:23" ht="22.5" customHeight="1">
      <c r="A26" s="194" t="s">
        <v>783</v>
      </c>
      <c r="B26" s="193" t="s">
        <v>784</v>
      </c>
      <c r="C26" s="193" t="s">
        <v>785</v>
      </c>
      <c r="D26" s="193" t="s">
        <v>786</v>
      </c>
      <c r="E26" s="193" t="s">
        <v>787</v>
      </c>
      <c r="F26" s="193" t="s">
        <v>788</v>
      </c>
      <c r="G26" s="193"/>
      <c r="H26" s="193"/>
      <c r="I26" s="193"/>
      <c r="J26" s="193"/>
      <c r="K26" s="193"/>
      <c r="L26" s="193" t="s">
        <v>107</v>
      </c>
      <c r="N26" s="193" t="str">
        <f t="shared" si="3"/>
        <v>ｻｯｼ</v>
      </c>
      <c r="O26" s="193" t="str">
        <f t="shared" si="3"/>
        <v>ｼｬｯﾀｰ</v>
      </c>
      <c r="P26" s="193" t="str">
        <f t="shared" si="3"/>
        <v>自動ドア</v>
      </c>
      <c r="Q26" s="193" t="str">
        <f t="shared" si="3"/>
        <v>金属製ｶｰﾃﾝｳｫｰﾙ</v>
      </c>
      <c r="R26" s="193">
        <f t="shared" si="3"/>
        <v>-1</v>
      </c>
      <c r="S26" s="193">
        <f t="shared" si="3"/>
        <v>-1</v>
      </c>
      <c r="T26" s="193">
        <f t="shared" si="3"/>
        <v>-1</v>
      </c>
      <c r="U26" s="193">
        <f t="shared" si="3"/>
        <v>-1</v>
      </c>
      <c r="V26" s="193">
        <f t="shared" si="3"/>
        <v>-1</v>
      </c>
      <c r="W26" s="193" t="str">
        <f t="shared" si="1"/>
        <v>その他</v>
      </c>
    </row>
    <row r="27" spans="1:23" ht="22.5" customHeight="1">
      <c r="A27" s="194" t="s">
        <v>789</v>
      </c>
      <c r="B27" s="193" t="s">
        <v>790</v>
      </c>
      <c r="C27" s="193" t="s">
        <v>791</v>
      </c>
      <c r="D27" s="193" t="s">
        <v>792</v>
      </c>
      <c r="E27" s="193" t="s">
        <v>793</v>
      </c>
      <c r="F27" s="198" t="s">
        <v>794</v>
      </c>
      <c r="G27" s="198" t="s">
        <v>795</v>
      </c>
      <c r="H27" s="193" t="s">
        <v>796</v>
      </c>
      <c r="I27" s="193" t="s">
        <v>797</v>
      </c>
      <c r="J27" s="193"/>
      <c r="K27" s="193"/>
      <c r="L27" s="193" t="s">
        <v>107</v>
      </c>
      <c r="N27" s="193" t="str">
        <f t="shared" si="3"/>
        <v>膜ろ過設備</v>
      </c>
      <c r="O27" s="193" t="str">
        <f t="shared" si="3"/>
        <v>ろ過設備</v>
      </c>
      <c r="P27" s="193" t="str">
        <f t="shared" si="3"/>
        <v>送配水施設（鋼管）</v>
      </c>
      <c r="Q27" s="193" t="str">
        <f t="shared" si="3"/>
        <v>送配水施設（鋳鉄管）</v>
      </c>
      <c r="R27" s="193" t="str">
        <f t="shared" si="3"/>
        <v>送配水施設（その他）</v>
      </c>
      <c r="S27" s="193" t="str">
        <f t="shared" si="3"/>
        <v>排水処理施設</v>
      </c>
      <c r="T27" s="193" t="str">
        <f t="shared" si="3"/>
        <v>下水道処理施設</v>
      </c>
      <c r="U27" s="193">
        <f t="shared" si="3"/>
        <v>-1</v>
      </c>
      <c r="V27" s="193">
        <f t="shared" si="3"/>
        <v>-1</v>
      </c>
      <c r="W27" s="193" t="str">
        <f t="shared" si="1"/>
        <v>その他</v>
      </c>
    </row>
    <row r="28" spans="1:23" ht="22.5" customHeight="1">
      <c r="A28" s="194" t="s">
        <v>798</v>
      </c>
      <c r="B28" s="193" t="s">
        <v>799</v>
      </c>
      <c r="C28" s="193" t="s">
        <v>800</v>
      </c>
      <c r="D28" s="193" t="s">
        <v>801</v>
      </c>
      <c r="E28" s="193" t="s">
        <v>802</v>
      </c>
      <c r="F28" s="193" t="s">
        <v>803</v>
      </c>
      <c r="G28" s="193" t="s">
        <v>804</v>
      </c>
      <c r="H28" s="193"/>
      <c r="I28" s="193"/>
      <c r="J28" s="193"/>
      <c r="K28" s="193"/>
      <c r="L28" s="193" t="s">
        <v>107</v>
      </c>
      <c r="N28" s="193" t="str">
        <f t="shared" si="3"/>
        <v>屋内消火設備</v>
      </c>
      <c r="O28" s="193" t="str">
        <f t="shared" si="3"/>
        <v>屋外消火設備</v>
      </c>
      <c r="P28" s="193" t="str">
        <f t="shared" si="3"/>
        <v>火災警報設備</v>
      </c>
      <c r="Q28" s="193" t="str">
        <f t="shared" si="3"/>
        <v>避難設備</v>
      </c>
      <c r="R28" s="193" t="str">
        <f t="shared" si="3"/>
        <v>排煙設備</v>
      </c>
      <c r="S28" s="193">
        <f t="shared" si="3"/>
        <v>-1</v>
      </c>
      <c r="T28" s="193">
        <f t="shared" si="3"/>
        <v>-1</v>
      </c>
      <c r="U28" s="193">
        <f t="shared" si="3"/>
        <v>-1</v>
      </c>
      <c r="V28" s="193">
        <f t="shared" si="3"/>
        <v>-1</v>
      </c>
      <c r="W28" s="193" t="str">
        <f t="shared" si="1"/>
        <v>その他</v>
      </c>
    </row>
    <row r="29" spans="1:23" ht="22.5" customHeight="1">
      <c r="A29" s="194" t="s">
        <v>805</v>
      </c>
      <c r="B29" s="193" t="s">
        <v>806</v>
      </c>
      <c r="C29" s="193" t="s">
        <v>807</v>
      </c>
      <c r="D29" s="193" t="s">
        <v>808</v>
      </c>
      <c r="E29" s="193"/>
      <c r="F29" s="193"/>
      <c r="G29" s="193"/>
      <c r="H29" s="193"/>
      <c r="I29" s="193"/>
      <c r="J29" s="193"/>
      <c r="K29" s="193"/>
      <c r="L29" s="193" t="s">
        <v>107</v>
      </c>
      <c r="N29" s="193" t="str">
        <f t="shared" si="3"/>
        <v>ごみ処理施設</v>
      </c>
      <c r="O29" s="193" t="str">
        <f t="shared" si="3"/>
        <v>し尿処理施設</v>
      </c>
      <c r="P29" s="193">
        <f t="shared" si="3"/>
        <v>-1</v>
      </c>
      <c r="Q29" s="193">
        <f t="shared" si="3"/>
        <v>-1</v>
      </c>
      <c r="R29" s="193">
        <f t="shared" si="3"/>
        <v>-1</v>
      </c>
      <c r="S29" s="193">
        <f t="shared" si="3"/>
        <v>-1</v>
      </c>
      <c r="T29" s="193">
        <f t="shared" si="3"/>
        <v>-1</v>
      </c>
      <c r="U29" s="193">
        <f t="shared" si="3"/>
        <v>-1</v>
      </c>
      <c r="V29" s="193">
        <f t="shared" si="3"/>
        <v>-1</v>
      </c>
      <c r="W29" s="193" t="str">
        <f t="shared" si="1"/>
        <v>その他</v>
      </c>
    </row>
    <row r="30" spans="1:23" ht="22.5" customHeight="1">
      <c r="A30" s="194" t="s">
        <v>809</v>
      </c>
      <c r="B30" s="193" t="s">
        <v>810</v>
      </c>
      <c r="C30" s="193"/>
      <c r="D30" s="193"/>
      <c r="E30" s="193"/>
      <c r="F30" s="193"/>
      <c r="G30" s="193"/>
      <c r="H30" s="193"/>
      <c r="I30" s="193"/>
      <c r="J30" s="193"/>
      <c r="K30" s="193"/>
      <c r="L30" s="193" t="s">
        <v>107</v>
      </c>
      <c r="N30" s="193">
        <f t="shared" si="3"/>
        <v>-1</v>
      </c>
      <c r="O30" s="193">
        <f t="shared" si="3"/>
        <v>-1</v>
      </c>
      <c r="P30" s="193">
        <f t="shared" si="3"/>
        <v>-1</v>
      </c>
      <c r="Q30" s="193">
        <f t="shared" si="3"/>
        <v>-1</v>
      </c>
      <c r="R30" s="193">
        <f t="shared" si="3"/>
        <v>-1</v>
      </c>
      <c r="S30" s="193">
        <f t="shared" si="3"/>
        <v>-1</v>
      </c>
      <c r="T30" s="193">
        <f t="shared" si="3"/>
        <v>-1</v>
      </c>
      <c r="U30" s="193">
        <f t="shared" si="3"/>
        <v>-1</v>
      </c>
      <c r="V30" s="193">
        <f t="shared" si="3"/>
        <v>-1</v>
      </c>
      <c r="W30" s="193" t="str">
        <f t="shared" si="1"/>
        <v>その他</v>
      </c>
    </row>
    <row r="31" spans="1:23" s="199" customFormat="1" ht="22.5" customHeight="1">
      <c r="A31" s="194" t="s">
        <v>811</v>
      </c>
      <c r="B31" s="198" t="s">
        <v>812</v>
      </c>
      <c r="C31" s="193" t="s">
        <v>813</v>
      </c>
      <c r="D31" s="193" t="s">
        <v>814</v>
      </c>
      <c r="E31" s="193" t="s">
        <v>815</v>
      </c>
      <c r="F31" s="193" t="s">
        <v>816</v>
      </c>
      <c r="G31" s="193" t="s">
        <v>817</v>
      </c>
      <c r="H31" s="193"/>
      <c r="I31" s="193"/>
      <c r="J31" s="193"/>
      <c r="K31" s="193"/>
      <c r="L31" s="193" t="s">
        <v>107</v>
      </c>
      <c r="N31" s="193" t="str">
        <f t="shared" si="3"/>
        <v>電気設備</v>
      </c>
      <c r="O31" s="193" t="str">
        <f t="shared" si="3"/>
        <v>空調設備</v>
      </c>
      <c r="P31" s="193" t="str">
        <f t="shared" si="3"/>
        <v>給排水、衛生設備</v>
      </c>
      <c r="Q31" s="193" t="str">
        <f t="shared" si="3"/>
        <v>機械設備</v>
      </c>
      <c r="R31" s="193" t="str">
        <f t="shared" si="3"/>
        <v>工事監理（設備）</v>
      </c>
      <c r="S31" s="193">
        <f t="shared" si="3"/>
        <v>-1</v>
      </c>
      <c r="T31" s="193">
        <f t="shared" si="3"/>
        <v>-1</v>
      </c>
      <c r="U31" s="193">
        <f t="shared" si="3"/>
        <v>-1</v>
      </c>
      <c r="V31" s="193">
        <f t="shared" si="3"/>
        <v>-1</v>
      </c>
      <c r="W31" s="193" t="str">
        <f t="shared" si="1"/>
        <v>その他</v>
      </c>
    </row>
    <row r="32" spans="1:23" s="199" customFormat="1" ht="22.5" customHeight="1">
      <c r="A32" s="194" t="s">
        <v>818</v>
      </c>
      <c r="B32" s="193" t="s">
        <v>819</v>
      </c>
      <c r="C32" s="193" t="s">
        <v>820</v>
      </c>
      <c r="D32" s="193" t="s">
        <v>821</v>
      </c>
      <c r="E32" s="193" t="s">
        <v>822</v>
      </c>
      <c r="F32" s="193" t="s">
        <v>823</v>
      </c>
      <c r="G32" s="193" t="s">
        <v>824</v>
      </c>
      <c r="H32" s="193"/>
      <c r="I32" s="193"/>
      <c r="J32" s="193"/>
      <c r="K32" s="193"/>
      <c r="L32" s="193" t="s">
        <v>107</v>
      </c>
      <c r="N32" s="193" t="str">
        <f t="shared" si="3"/>
        <v>意匠</v>
      </c>
      <c r="O32" s="193" t="str">
        <f t="shared" si="3"/>
        <v>構造</v>
      </c>
      <c r="P32" s="193" t="str">
        <f t="shared" si="3"/>
        <v>耐震診断</v>
      </c>
      <c r="Q32" s="193" t="str">
        <f t="shared" si="3"/>
        <v>工事監理（建築）</v>
      </c>
      <c r="R32" s="193" t="str">
        <f t="shared" si="3"/>
        <v>建築積算</v>
      </c>
      <c r="S32" s="193">
        <f t="shared" si="3"/>
        <v>-1</v>
      </c>
      <c r="T32" s="193">
        <f t="shared" si="3"/>
        <v>-1</v>
      </c>
      <c r="U32" s="193">
        <f t="shared" si="3"/>
        <v>-1</v>
      </c>
      <c r="V32" s="193">
        <f t="shared" si="3"/>
        <v>-1</v>
      </c>
      <c r="W32" s="193" t="str">
        <f t="shared" si="1"/>
        <v>その他</v>
      </c>
    </row>
    <row r="33" spans="1:23" s="199" customFormat="1" ht="22.5" customHeight="1">
      <c r="A33" s="194" t="s">
        <v>590</v>
      </c>
      <c r="B33" s="193" t="s">
        <v>825</v>
      </c>
      <c r="C33" s="193" t="s">
        <v>826</v>
      </c>
      <c r="D33" s="193" t="s">
        <v>827</v>
      </c>
      <c r="E33" s="193" t="s">
        <v>828</v>
      </c>
      <c r="F33" s="193" t="s">
        <v>829</v>
      </c>
      <c r="G33" s="193" t="s">
        <v>830</v>
      </c>
      <c r="H33" s="193"/>
      <c r="I33" s="193"/>
      <c r="J33" s="193"/>
      <c r="K33" s="193"/>
      <c r="L33" s="193" t="s">
        <v>107</v>
      </c>
      <c r="N33" s="193" t="str">
        <f t="shared" si="3"/>
        <v>地上測量</v>
      </c>
      <c r="O33" s="193" t="str">
        <f t="shared" si="3"/>
        <v>海洋測量</v>
      </c>
      <c r="P33" s="193" t="str">
        <f t="shared" si="3"/>
        <v>航空測量</v>
      </c>
      <c r="Q33" s="193" t="str">
        <f t="shared" si="3"/>
        <v>地籍測量</v>
      </c>
      <c r="R33" s="193" t="str">
        <f t="shared" si="3"/>
        <v>境界査定</v>
      </c>
      <c r="S33" s="193">
        <f t="shared" si="3"/>
        <v>-1</v>
      </c>
      <c r="T33" s="193">
        <f t="shared" si="3"/>
        <v>-1</v>
      </c>
      <c r="U33" s="193">
        <f t="shared" si="3"/>
        <v>-1</v>
      </c>
      <c r="V33" s="193">
        <f t="shared" si="3"/>
        <v>-1</v>
      </c>
      <c r="W33" s="193" t="str">
        <f t="shared" si="1"/>
        <v>その他</v>
      </c>
    </row>
    <row r="34" spans="1:23" s="199" customFormat="1" ht="22.5" customHeight="1">
      <c r="A34" s="194" t="s">
        <v>831</v>
      </c>
      <c r="B34" s="198" t="s">
        <v>832</v>
      </c>
      <c r="C34" s="193" t="s">
        <v>833</v>
      </c>
      <c r="D34" s="193" t="s">
        <v>834</v>
      </c>
      <c r="E34" s="193"/>
      <c r="F34" s="193"/>
      <c r="G34" s="193"/>
      <c r="H34" s="193"/>
      <c r="I34" s="193"/>
      <c r="J34" s="193"/>
      <c r="K34" s="193"/>
      <c r="L34" s="193" t="s">
        <v>107</v>
      </c>
      <c r="N34" s="193" t="str">
        <f t="shared" si="3"/>
        <v>地上ボーリング</v>
      </c>
      <c r="O34" s="193" t="str">
        <f t="shared" si="3"/>
        <v>海洋ボーリング</v>
      </c>
      <c r="P34" s="193">
        <f t="shared" si="3"/>
        <v>-1</v>
      </c>
      <c r="Q34" s="193">
        <f t="shared" si="3"/>
        <v>-1</v>
      </c>
      <c r="R34" s="193">
        <f t="shared" si="3"/>
        <v>-1</v>
      </c>
      <c r="S34" s="193">
        <f t="shared" si="3"/>
        <v>-1</v>
      </c>
      <c r="T34" s="193">
        <f t="shared" si="3"/>
        <v>-1</v>
      </c>
      <c r="U34" s="193">
        <f t="shared" si="3"/>
        <v>-1</v>
      </c>
      <c r="V34" s="193">
        <f t="shared" si="3"/>
        <v>-1</v>
      </c>
      <c r="W34" s="193" t="str">
        <f t="shared" si="1"/>
        <v>その他</v>
      </c>
    </row>
    <row r="35" spans="1:23" s="199" customFormat="1" ht="22.5" customHeight="1">
      <c r="A35" s="194" t="s">
        <v>835</v>
      </c>
      <c r="B35" s="193" t="s">
        <v>836</v>
      </c>
      <c r="C35" s="193" t="s">
        <v>86</v>
      </c>
      <c r="D35" s="193" t="s">
        <v>837</v>
      </c>
      <c r="E35" s="193" t="s">
        <v>838</v>
      </c>
      <c r="F35" s="193"/>
      <c r="G35" s="193"/>
      <c r="H35" s="193"/>
      <c r="I35" s="193"/>
      <c r="J35" s="193"/>
      <c r="K35" s="193"/>
      <c r="L35" s="193" t="s">
        <v>107</v>
      </c>
      <c r="N35" s="193" t="str">
        <f t="shared" si="3"/>
        <v>河川</v>
      </c>
      <c r="O35" s="193" t="str">
        <f t="shared" si="3"/>
        <v>砂防</v>
      </c>
      <c r="P35" s="193" t="str">
        <f t="shared" si="3"/>
        <v>海岸海洋</v>
      </c>
      <c r="Q35" s="193">
        <f t="shared" si="3"/>
        <v>-1</v>
      </c>
      <c r="R35" s="193">
        <f t="shared" si="3"/>
        <v>-1</v>
      </c>
      <c r="S35" s="193">
        <f t="shared" si="3"/>
        <v>-1</v>
      </c>
      <c r="T35" s="193">
        <f t="shared" si="3"/>
        <v>-1</v>
      </c>
      <c r="U35" s="193">
        <f t="shared" si="3"/>
        <v>-1</v>
      </c>
      <c r="V35" s="193">
        <f t="shared" si="3"/>
        <v>-1</v>
      </c>
      <c r="W35" s="193" t="str">
        <f t="shared" si="1"/>
        <v>その他</v>
      </c>
    </row>
    <row r="36" spans="1:23" s="199" customFormat="1" ht="22.5" customHeight="1">
      <c r="A36" s="194" t="s">
        <v>839</v>
      </c>
      <c r="B36" s="193" t="s">
        <v>840</v>
      </c>
      <c r="C36" s="193"/>
      <c r="D36" s="193"/>
      <c r="E36" s="193"/>
      <c r="F36" s="193"/>
      <c r="G36" s="193"/>
      <c r="H36" s="193"/>
      <c r="I36" s="193"/>
      <c r="J36" s="193"/>
      <c r="K36" s="193"/>
      <c r="L36" s="193" t="s">
        <v>107</v>
      </c>
      <c r="N36" s="193">
        <f t="shared" si="3"/>
        <v>-1</v>
      </c>
      <c r="O36" s="193">
        <f t="shared" si="3"/>
        <v>-1</v>
      </c>
      <c r="P36" s="193">
        <f t="shared" si="3"/>
        <v>-1</v>
      </c>
      <c r="Q36" s="193">
        <f t="shared" si="3"/>
        <v>-1</v>
      </c>
      <c r="R36" s="193">
        <f t="shared" si="3"/>
        <v>-1</v>
      </c>
      <c r="S36" s="193">
        <f t="shared" si="3"/>
        <v>-1</v>
      </c>
      <c r="T36" s="193">
        <f t="shared" si="3"/>
        <v>-1</v>
      </c>
      <c r="U36" s="193">
        <f t="shared" si="3"/>
        <v>-1</v>
      </c>
      <c r="V36" s="193">
        <f t="shared" si="3"/>
        <v>-1</v>
      </c>
      <c r="W36" s="193" t="str">
        <f t="shared" si="1"/>
        <v>その他</v>
      </c>
    </row>
    <row r="37" spans="1:23" s="199" customFormat="1" ht="22.5" customHeight="1">
      <c r="A37" s="194" t="s">
        <v>841</v>
      </c>
      <c r="B37" s="193" t="s">
        <v>842</v>
      </c>
      <c r="C37" s="193"/>
      <c r="D37" s="193"/>
      <c r="E37" s="193"/>
      <c r="F37" s="193"/>
      <c r="G37" s="193"/>
      <c r="H37" s="193"/>
      <c r="I37" s="193"/>
      <c r="J37" s="193"/>
      <c r="K37" s="193"/>
      <c r="L37" s="193" t="s">
        <v>107</v>
      </c>
      <c r="N37" s="193">
        <f t="shared" si="3"/>
        <v>-1</v>
      </c>
      <c r="O37" s="193">
        <f t="shared" si="3"/>
        <v>-1</v>
      </c>
      <c r="P37" s="193">
        <f t="shared" si="3"/>
        <v>-1</v>
      </c>
      <c r="Q37" s="193">
        <f t="shared" si="3"/>
        <v>-1</v>
      </c>
      <c r="R37" s="193">
        <f t="shared" si="3"/>
        <v>-1</v>
      </c>
      <c r="S37" s="193">
        <f t="shared" si="3"/>
        <v>-1</v>
      </c>
      <c r="T37" s="193">
        <f t="shared" si="3"/>
        <v>-1</v>
      </c>
      <c r="U37" s="193">
        <f t="shared" si="3"/>
        <v>-1</v>
      </c>
      <c r="V37" s="193">
        <f t="shared" si="3"/>
        <v>-1</v>
      </c>
      <c r="W37" s="193" t="str">
        <f t="shared" si="1"/>
        <v>その他</v>
      </c>
    </row>
    <row r="38" spans="1:23" s="199" customFormat="1" ht="22.5" customHeight="1">
      <c r="A38" s="194" t="s">
        <v>843</v>
      </c>
      <c r="B38" s="193" t="s">
        <v>88</v>
      </c>
      <c r="C38" s="193" t="s">
        <v>844</v>
      </c>
      <c r="D38" s="193" t="s">
        <v>845</v>
      </c>
      <c r="E38" s="193" t="s">
        <v>846</v>
      </c>
      <c r="F38" s="193"/>
      <c r="G38" s="193"/>
      <c r="H38" s="193"/>
      <c r="I38" s="193"/>
      <c r="J38" s="193"/>
      <c r="K38" s="193"/>
      <c r="L38" s="193" t="s">
        <v>107</v>
      </c>
      <c r="N38" s="193" t="str">
        <f t="shared" si="3"/>
        <v>交通及び路線</v>
      </c>
      <c r="O38" s="193" t="str">
        <f t="shared" si="3"/>
        <v>道路計画</v>
      </c>
      <c r="P38" s="193" t="str">
        <f t="shared" si="3"/>
        <v>道路管理施設</v>
      </c>
      <c r="Q38" s="193">
        <f t="shared" si="3"/>
        <v>-1</v>
      </c>
      <c r="R38" s="193">
        <f t="shared" si="3"/>
        <v>-1</v>
      </c>
      <c r="S38" s="193">
        <f t="shared" si="3"/>
        <v>-1</v>
      </c>
      <c r="T38" s="193">
        <f t="shared" si="3"/>
        <v>-1</v>
      </c>
      <c r="U38" s="193">
        <f t="shared" si="3"/>
        <v>-1</v>
      </c>
      <c r="V38" s="193">
        <f t="shared" si="3"/>
        <v>-1</v>
      </c>
      <c r="W38" s="193" t="str">
        <f t="shared" si="1"/>
        <v>その他</v>
      </c>
    </row>
    <row r="39" spans="1:23" s="199" customFormat="1" ht="22.5" customHeight="1">
      <c r="A39" s="194" t="s">
        <v>847</v>
      </c>
      <c r="B39" s="193" t="s">
        <v>848</v>
      </c>
      <c r="C39" s="193" t="s">
        <v>89</v>
      </c>
      <c r="D39" s="193"/>
      <c r="E39" s="193"/>
      <c r="F39" s="193"/>
      <c r="G39" s="193"/>
      <c r="H39" s="193"/>
      <c r="I39" s="193"/>
      <c r="J39" s="193"/>
      <c r="K39" s="193"/>
      <c r="L39" s="193" t="s">
        <v>107</v>
      </c>
      <c r="N39" s="193" t="str">
        <f t="shared" si="3"/>
        <v>上水</v>
      </c>
      <c r="O39" s="193">
        <f t="shared" si="3"/>
        <v>-1</v>
      </c>
      <c r="P39" s="193">
        <f t="shared" si="3"/>
        <v>-1</v>
      </c>
      <c r="Q39" s="193">
        <f t="shared" si="3"/>
        <v>-1</v>
      </c>
      <c r="R39" s="193">
        <f t="shared" si="3"/>
        <v>-1</v>
      </c>
      <c r="S39" s="193">
        <f t="shared" si="3"/>
        <v>-1</v>
      </c>
      <c r="T39" s="193">
        <f t="shared" si="3"/>
        <v>-1</v>
      </c>
      <c r="U39" s="193">
        <f t="shared" si="3"/>
        <v>-1</v>
      </c>
      <c r="V39" s="193">
        <f t="shared" si="3"/>
        <v>-1</v>
      </c>
      <c r="W39" s="193" t="str">
        <f t="shared" si="1"/>
        <v>その他</v>
      </c>
    </row>
    <row r="40" spans="1:23" s="199" customFormat="1" ht="22.5" customHeight="1">
      <c r="A40" s="194" t="s">
        <v>849</v>
      </c>
      <c r="B40" s="193" t="s">
        <v>850</v>
      </c>
      <c r="C40" s="193" t="s">
        <v>851</v>
      </c>
      <c r="D40" s="193" t="s">
        <v>852</v>
      </c>
      <c r="E40" s="193"/>
      <c r="F40" s="193"/>
      <c r="G40" s="193"/>
      <c r="H40" s="193"/>
      <c r="I40" s="193"/>
      <c r="J40" s="193"/>
      <c r="K40" s="193"/>
      <c r="L40" s="193" t="s">
        <v>107</v>
      </c>
      <c r="N40" s="193" t="str">
        <f t="shared" si="3"/>
        <v>下水処理施設</v>
      </c>
      <c r="O40" s="193" t="str">
        <f t="shared" si="3"/>
        <v>下水管渠</v>
      </c>
      <c r="P40" s="193">
        <f t="shared" si="3"/>
        <v>-1</v>
      </c>
      <c r="Q40" s="193">
        <f t="shared" si="3"/>
        <v>-1</v>
      </c>
      <c r="R40" s="193">
        <f t="shared" si="3"/>
        <v>-1</v>
      </c>
      <c r="S40" s="193">
        <f t="shared" si="3"/>
        <v>-1</v>
      </c>
      <c r="T40" s="193">
        <f t="shared" si="3"/>
        <v>-1</v>
      </c>
      <c r="U40" s="193">
        <f t="shared" si="3"/>
        <v>-1</v>
      </c>
      <c r="V40" s="193">
        <f t="shared" si="3"/>
        <v>-1</v>
      </c>
      <c r="W40" s="193" t="str">
        <f t="shared" si="1"/>
        <v>その他</v>
      </c>
    </row>
    <row r="41" spans="1:23" s="199" customFormat="1" ht="22.5" customHeight="1">
      <c r="A41" s="194" t="s">
        <v>853</v>
      </c>
      <c r="B41" s="193" t="s">
        <v>854</v>
      </c>
      <c r="C41" s="193"/>
      <c r="D41" s="193"/>
      <c r="E41" s="193"/>
      <c r="F41" s="193"/>
      <c r="G41" s="193"/>
      <c r="H41" s="193"/>
      <c r="I41" s="193"/>
      <c r="J41" s="193"/>
      <c r="K41" s="193"/>
      <c r="L41" s="193" t="s">
        <v>107</v>
      </c>
      <c r="N41" s="193">
        <f t="shared" si="3"/>
        <v>-1</v>
      </c>
      <c r="O41" s="193">
        <f t="shared" si="3"/>
        <v>-1</v>
      </c>
      <c r="P41" s="193">
        <f t="shared" si="3"/>
        <v>-1</v>
      </c>
      <c r="Q41" s="193">
        <f t="shared" si="3"/>
        <v>-1</v>
      </c>
      <c r="R41" s="193">
        <f t="shared" si="3"/>
        <v>-1</v>
      </c>
      <c r="S41" s="193">
        <f t="shared" si="3"/>
        <v>-1</v>
      </c>
      <c r="T41" s="193">
        <f t="shared" si="3"/>
        <v>-1</v>
      </c>
      <c r="U41" s="193">
        <f t="shared" si="3"/>
        <v>-1</v>
      </c>
      <c r="V41" s="193">
        <f t="shared" si="3"/>
        <v>-1</v>
      </c>
      <c r="W41" s="193" t="str">
        <f t="shared" si="1"/>
        <v>その他</v>
      </c>
    </row>
    <row r="42" spans="1:23" s="199" customFormat="1" ht="22.5" customHeight="1">
      <c r="A42" s="194" t="s">
        <v>855</v>
      </c>
      <c r="B42" s="193" t="s">
        <v>856</v>
      </c>
      <c r="C42" s="193"/>
      <c r="D42" s="193"/>
      <c r="E42" s="193"/>
      <c r="F42" s="193"/>
      <c r="G42" s="193"/>
      <c r="H42" s="193"/>
      <c r="I42" s="193"/>
      <c r="J42" s="193"/>
      <c r="K42" s="193"/>
      <c r="L42" s="193" t="s">
        <v>107</v>
      </c>
      <c r="N42" s="193">
        <f t="shared" si="3"/>
        <v>-1</v>
      </c>
      <c r="O42" s="193">
        <f t="shared" si="3"/>
        <v>-1</v>
      </c>
      <c r="P42" s="193">
        <f t="shared" si="3"/>
        <v>-1</v>
      </c>
      <c r="Q42" s="193">
        <f t="shared" si="3"/>
        <v>-1</v>
      </c>
      <c r="R42" s="193">
        <f t="shared" si="3"/>
        <v>-1</v>
      </c>
      <c r="S42" s="193">
        <f t="shared" si="3"/>
        <v>-1</v>
      </c>
      <c r="T42" s="193">
        <f t="shared" si="3"/>
        <v>-1</v>
      </c>
      <c r="U42" s="193">
        <f t="shared" si="3"/>
        <v>-1</v>
      </c>
      <c r="V42" s="193">
        <f t="shared" si="3"/>
        <v>-1</v>
      </c>
      <c r="W42" s="193" t="str">
        <f t="shared" si="1"/>
        <v>その他</v>
      </c>
    </row>
    <row r="43" spans="1:23" s="199" customFormat="1" ht="22.5" customHeight="1">
      <c r="A43" s="194" t="s">
        <v>857</v>
      </c>
      <c r="B43" s="193" t="s">
        <v>858</v>
      </c>
      <c r="C43" s="193"/>
      <c r="D43" s="193"/>
      <c r="E43" s="193"/>
      <c r="F43" s="193"/>
      <c r="G43" s="193"/>
      <c r="H43" s="193"/>
      <c r="I43" s="193"/>
      <c r="J43" s="193"/>
      <c r="K43" s="193"/>
      <c r="L43" s="193" t="s">
        <v>107</v>
      </c>
      <c r="N43" s="193">
        <f t="shared" si="3"/>
        <v>-1</v>
      </c>
      <c r="O43" s="193">
        <f t="shared" si="3"/>
        <v>-1</v>
      </c>
      <c r="P43" s="193">
        <f t="shared" si="3"/>
        <v>-1</v>
      </c>
      <c r="Q43" s="193">
        <f t="shared" si="3"/>
        <v>-1</v>
      </c>
      <c r="R43" s="193">
        <f t="shared" si="3"/>
        <v>-1</v>
      </c>
      <c r="S43" s="193">
        <f t="shared" si="3"/>
        <v>-1</v>
      </c>
      <c r="T43" s="193">
        <f t="shared" si="3"/>
        <v>-1</v>
      </c>
      <c r="U43" s="193">
        <f t="shared" si="3"/>
        <v>-1</v>
      </c>
      <c r="V43" s="193">
        <f t="shared" si="3"/>
        <v>-1</v>
      </c>
      <c r="W43" s="193" t="str">
        <f t="shared" si="1"/>
        <v>その他</v>
      </c>
    </row>
    <row r="44" spans="1:23" s="199" customFormat="1" ht="22.5" customHeight="1">
      <c r="A44" s="194" t="s">
        <v>859</v>
      </c>
      <c r="B44" s="193" t="s">
        <v>94</v>
      </c>
      <c r="C44" s="193"/>
      <c r="D44" s="193"/>
      <c r="E44" s="193"/>
      <c r="F44" s="193"/>
      <c r="G44" s="193"/>
      <c r="H44" s="193"/>
      <c r="I44" s="193"/>
      <c r="J44" s="193"/>
      <c r="K44" s="193"/>
      <c r="L44" s="193" t="s">
        <v>107</v>
      </c>
      <c r="N44" s="193">
        <f t="shared" si="3"/>
        <v>-1</v>
      </c>
      <c r="O44" s="193">
        <f t="shared" si="3"/>
        <v>-1</v>
      </c>
      <c r="P44" s="193">
        <f t="shared" si="3"/>
        <v>-1</v>
      </c>
      <c r="Q44" s="193">
        <f t="shared" si="3"/>
        <v>-1</v>
      </c>
      <c r="R44" s="193">
        <f t="shared" si="3"/>
        <v>-1</v>
      </c>
      <c r="S44" s="193">
        <f t="shared" si="3"/>
        <v>-1</v>
      </c>
      <c r="T44" s="193">
        <f t="shared" si="3"/>
        <v>-1</v>
      </c>
      <c r="U44" s="193">
        <f t="shared" si="3"/>
        <v>-1</v>
      </c>
      <c r="V44" s="193">
        <f t="shared" si="3"/>
        <v>-1</v>
      </c>
      <c r="W44" s="193" t="str">
        <f t="shared" si="1"/>
        <v>その他</v>
      </c>
    </row>
    <row r="45" spans="1:23" s="199" customFormat="1" ht="22.5" customHeight="1">
      <c r="A45" s="194" t="s">
        <v>860</v>
      </c>
      <c r="B45" s="193" t="s">
        <v>861</v>
      </c>
      <c r="C45" s="193" t="s">
        <v>862</v>
      </c>
      <c r="D45" s="193" t="s">
        <v>863</v>
      </c>
      <c r="E45" s="193" t="s">
        <v>864</v>
      </c>
      <c r="F45" s="193" t="s">
        <v>865</v>
      </c>
      <c r="G45" s="193" t="s">
        <v>866</v>
      </c>
      <c r="H45" s="193"/>
      <c r="I45" s="193"/>
      <c r="J45" s="193"/>
      <c r="K45" s="193"/>
      <c r="L45" s="193" t="s">
        <v>107</v>
      </c>
      <c r="N45" s="193" t="str">
        <f t="shared" si="3"/>
        <v>土地利用計画</v>
      </c>
      <c r="O45" s="193" t="str">
        <f t="shared" si="3"/>
        <v>都市施設</v>
      </c>
      <c r="P45" s="193" t="str">
        <f t="shared" si="3"/>
        <v>開発事業</v>
      </c>
      <c r="Q45" s="193" t="str">
        <f t="shared" si="3"/>
        <v>地域計画</v>
      </c>
      <c r="R45" s="193" t="str">
        <f t="shared" si="3"/>
        <v>環境保全</v>
      </c>
      <c r="S45" s="193">
        <f t="shared" si="3"/>
        <v>-1</v>
      </c>
      <c r="T45" s="193">
        <f t="shared" si="3"/>
        <v>-1</v>
      </c>
      <c r="U45" s="193">
        <f t="shared" si="3"/>
        <v>-1</v>
      </c>
      <c r="V45" s="193">
        <f t="shared" si="3"/>
        <v>-1</v>
      </c>
      <c r="W45" s="193" t="str">
        <f t="shared" si="1"/>
        <v>その他</v>
      </c>
    </row>
    <row r="46" spans="1:23" s="199" customFormat="1" ht="22.5" customHeight="1">
      <c r="A46" s="194" t="s">
        <v>867</v>
      </c>
      <c r="B46" s="193" t="s">
        <v>97</v>
      </c>
      <c r="C46" s="193"/>
      <c r="D46" s="193"/>
      <c r="E46" s="193"/>
      <c r="F46" s="193"/>
      <c r="G46" s="193"/>
      <c r="H46" s="193"/>
      <c r="I46" s="193"/>
      <c r="J46" s="193"/>
      <c r="K46" s="193"/>
      <c r="L46" s="193" t="s">
        <v>107</v>
      </c>
      <c r="N46" s="193">
        <f t="shared" si="3"/>
        <v>-1</v>
      </c>
      <c r="O46" s="193">
        <f t="shared" si="3"/>
        <v>-1</v>
      </c>
      <c r="P46" s="193">
        <f t="shared" si="3"/>
        <v>-1</v>
      </c>
      <c r="Q46" s="193">
        <f t="shared" si="3"/>
        <v>-1</v>
      </c>
      <c r="R46" s="193">
        <f t="shared" si="3"/>
        <v>-1</v>
      </c>
      <c r="S46" s="193">
        <f t="shared" si="3"/>
        <v>-1</v>
      </c>
      <c r="T46" s="193">
        <f t="shared" si="3"/>
        <v>-1</v>
      </c>
      <c r="U46" s="193">
        <f t="shared" si="3"/>
        <v>-1</v>
      </c>
      <c r="V46" s="193">
        <f t="shared" si="3"/>
        <v>-1</v>
      </c>
      <c r="W46" s="193" t="str">
        <f t="shared" si="1"/>
        <v>その他</v>
      </c>
    </row>
    <row r="47" spans="1:23" s="199" customFormat="1" ht="22.5" customHeight="1">
      <c r="A47" s="194" t="s">
        <v>868</v>
      </c>
      <c r="B47" s="193" t="s">
        <v>869</v>
      </c>
      <c r="C47" s="193"/>
      <c r="D47" s="193"/>
      <c r="E47" s="193"/>
      <c r="F47" s="193"/>
      <c r="G47" s="193"/>
      <c r="H47" s="193"/>
      <c r="I47" s="193"/>
      <c r="J47" s="193"/>
      <c r="K47" s="193"/>
      <c r="L47" s="193" t="s">
        <v>107</v>
      </c>
      <c r="N47" s="193">
        <f t="shared" si="3"/>
        <v>-1</v>
      </c>
      <c r="O47" s="193">
        <f t="shared" si="3"/>
        <v>-1</v>
      </c>
      <c r="P47" s="193">
        <f t="shared" si="3"/>
        <v>-1</v>
      </c>
      <c r="Q47" s="193">
        <f t="shared" si="3"/>
        <v>-1</v>
      </c>
      <c r="R47" s="193">
        <f t="shared" si="3"/>
        <v>-1</v>
      </c>
      <c r="S47" s="193">
        <f t="shared" si="3"/>
        <v>-1</v>
      </c>
      <c r="T47" s="193">
        <f t="shared" si="3"/>
        <v>-1</v>
      </c>
      <c r="U47" s="193">
        <f t="shared" si="3"/>
        <v>-1</v>
      </c>
      <c r="V47" s="193">
        <f t="shared" si="3"/>
        <v>-1</v>
      </c>
      <c r="W47" s="193" t="str">
        <f t="shared" si="1"/>
        <v>その他</v>
      </c>
    </row>
    <row r="48" spans="1:23" s="199" customFormat="1" ht="22.5" customHeight="1">
      <c r="A48" s="194" t="s">
        <v>870</v>
      </c>
      <c r="B48" s="193" t="s">
        <v>871</v>
      </c>
      <c r="C48" s="193" t="s">
        <v>872</v>
      </c>
      <c r="D48" s="193" t="s">
        <v>873</v>
      </c>
      <c r="E48" s="198" t="s">
        <v>874</v>
      </c>
      <c r="F48" s="198" t="s">
        <v>875</v>
      </c>
      <c r="G48" s="193" t="s">
        <v>876</v>
      </c>
      <c r="H48" s="193" t="s">
        <v>877</v>
      </c>
      <c r="I48" s="193"/>
      <c r="J48" s="193"/>
      <c r="K48" s="193"/>
      <c r="L48" s="193" t="s">
        <v>107</v>
      </c>
      <c r="N48" s="193" t="str">
        <f t="shared" si="3"/>
        <v>橋梁設計</v>
      </c>
      <c r="O48" s="193" t="str">
        <f t="shared" si="3"/>
        <v>鋼橋上部工</v>
      </c>
      <c r="P48" s="193" t="str">
        <f t="shared" si="3"/>
        <v>コンクリート橋上部工</v>
      </c>
      <c r="Q48" s="193" t="str">
        <f t="shared" si="3"/>
        <v>橋梁下部工・基礎構造</v>
      </c>
      <c r="R48" s="193" t="str">
        <f t="shared" si="3"/>
        <v>特殊構造</v>
      </c>
      <c r="S48" s="193" t="str">
        <f t="shared" si="3"/>
        <v>維持・補修</v>
      </c>
      <c r="T48" s="193">
        <f t="shared" si="3"/>
        <v>-1</v>
      </c>
      <c r="U48" s="193">
        <f t="shared" si="3"/>
        <v>-1</v>
      </c>
      <c r="V48" s="193">
        <f t="shared" si="3"/>
        <v>-1</v>
      </c>
      <c r="W48" s="193" t="str">
        <f t="shared" si="1"/>
        <v>その他</v>
      </c>
    </row>
    <row r="49" spans="1:23" s="199" customFormat="1" ht="22.5" customHeight="1">
      <c r="A49" s="194" t="s">
        <v>878</v>
      </c>
      <c r="B49" s="193" t="s">
        <v>879</v>
      </c>
      <c r="C49" s="193"/>
      <c r="D49" s="193"/>
      <c r="E49" s="193"/>
      <c r="F49" s="193"/>
      <c r="G49" s="193"/>
      <c r="H49" s="193"/>
      <c r="I49" s="193"/>
      <c r="J49" s="193"/>
      <c r="K49" s="193"/>
      <c r="L49" s="193" t="s">
        <v>107</v>
      </c>
      <c r="N49" s="193">
        <f t="shared" si="3"/>
        <v>-1</v>
      </c>
      <c r="O49" s="193">
        <f t="shared" si="3"/>
        <v>-1</v>
      </c>
      <c r="P49" s="193">
        <f t="shared" si="3"/>
        <v>-1</v>
      </c>
      <c r="Q49" s="193">
        <f t="shared" ref="Q49:W87" si="4">IF(F49="",-1,F49)</f>
        <v>-1</v>
      </c>
      <c r="R49" s="193">
        <f t="shared" si="4"/>
        <v>-1</v>
      </c>
      <c r="S49" s="193">
        <f t="shared" si="4"/>
        <v>-1</v>
      </c>
      <c r="T49" s="193">
        <f t="shared" si="4"/>
        <v>-1</v>
      </c>
      <c r="U49" s="193">
        <f t="shared" si="4"/>
        <v>-1</v>
      </c>
      <c r="V49" s="193">
        <f t="shared" si="4"/>
        <v>-1</v>
      </c>
      <c r="W49" s="193" t="str">
        <f t="shared" si="1"/>
        <v>その他</v>
      </c>
    </row>
    <row r="50" spans="1:23" s="199" customFormat="1" ht="22.5" customHeight="1">
      <c r="A50" s="194" t="s">
        <v>880</v>
      </c>
      <c r="B50" s="193" t="s">
        <v>881</v>
      </c>
      <c r="C50" s="193"/>
      <c r="D50" s="193"/>
      <c r="E50" s="193"/>
      <c r="F50" s="193"/>
      <c r="G50" s="193"/>
      <c r="H50" s="193"/>
      <c r="I50" s="193"/>
      <c r="J50" s="193"/>
      <c r="K50" s="193"/>
      <c r="L50" s="193" t="s">
        <v>107</v>
      </c>
      <c r="N50" s="193">
        <f t="shared" ref="N50:W102" si="5">IF(C50="",-1,C50)</f>
        <v>-1</v>
      </c>
      <c r="O50" s="193">
        <f t="shared" si="5"/>
        <v>-1</v>
      </c>
      <c r="P50" s="193">
        <f t="shared" si="5"/>
        <v>-1</v>
      </c>
      <c r="Q50" s="193">
        <f t="shared" si="4"/>
        <v>-1</v>
      </c>
      <c r="R50" s="193">
        <f t="shared" si="4"/>
        <v>-1</v>
      </c>
      <c r="S50" s="193">
        <f t="shared" si="4"/>
        <v>-1</v>
      </c>
      <c r="T50" s="193">
        <f t="shared" si="4"/>
        <v>-1</v>
      </c>
      <c r="U50" s="193">
        <f t="shared" si="4"/>
        <v>-1</v>
      </c>
      <c r="V50" s="193">
        <f t="shared" si="4"/>
        <v>-1</v>
      </c>
      <c r="W50" s="193" t="str">
        <f t="shared" si="1"/>
        <v>その他</v>
      </c>
    </row>
    <row r="51" spans="1:23" s="199" customFormat="1" ht="22.5" customHeight="1">
      <c r="A51" s="194" t="s">
        <v>882</v>
      </c>
      <c r="B51" s="193" t="s">
        <v>883</v>
      </c>
      <c r="C51" s="193" t="s">
        <v>884</v>
      </c>
      <c r="D51" s="193" t="s">
        <v>885</v>
      </c>
      <c r="E51" s="193"/>
      <c r="F51" s="193"/>
      <c r="G51" s="193"/>
      <c r="H51" s="193"/>
      <c r="I51" s="193"/>
      <c r="J51" s="193"/>
      <c r="K51" s="193"/>
      <c r="L51" s="193" t="s">
        <v>107</v>
      </c>
      <c r="N51" s="193" t="str">
        <f t="shared" si="5"/>
        <v>環境調査・計画</v>
      </c>
      <c r="O51" s="193" t="str">
        <f t="shared" si="5"/>
        <v>環境整備</v>
      </c>
      <c r="P51" s="193">
        <f t="shared" si="5"/>
        <v>-1</v>
      </c>
      <c r="Q51" s="193">
        <f t="shared" si="4"/>
        <v>-1</v>
      </c>
      <c r="R51" s="193">
        <f t="shared" si="4"/>
        <v>-1</v>
      </c>
      <c r="S51" s="193">
        <f t="shared" si="4"/>
        <v>-1</v>
      </c>
      <c r="T51" s="193">
        <f t="shared" si="4"/>
        <v>-1</v>
      </c>
      <c r="U51" s="193">
        <f t="shared" si="4"/>
        <v>-1</v>
      </c>
      <c r="V51" s="193">
        <f t="shared" si="4"/>
        <v>-1</v>
      </c>
      <c r="W51" s="193" t="str">
        <f t="shared" si="1"/>
        <v>その他</v>
      </c>
    </row>
    <row r="52" spans="1:23" s="199" customFormat="1" ht="22.5" customHeight="1">
      <c r="A52" s="194" t="s">
        <v>886</v>
      </c>
      <c r="B52" s="193" t="s">
        <v>887</v>
      </c>
      <c r="C52" s="193"/>
      <c r="D52" s="193"/>
      <c r="E52" s="193"/>
      <c r="F52" s="193"/>
      <c r="G52" s="193"/>
      <c r="H52" s="193"/>
      <c r="I52" s="193"/>
      <c r="J52" s="193"/>
      <c r="K52" s="193"/>
      <c r="L52" s="193" t="s">
        <v>107</v>
      </c>
      <c r="N52" s="193">
        <f t="shared" si="5"/>
        <v>-1</v>
      </c>
      <c r="O52" s="193">
        <f t="shared" si="5"/>
        <v>-1</v>
      </c>
      <c r="P52" s="193">
        <f t="shared" si="5"/>
        <v>-1</v>
      </c>
      <c r="Q52" s="193">
        <f t="shared" si="4"/>
        <v>-1</v>
      </c>
      <c r="R52" s="193">
        <f t="shared" si="4"/>
        <v>-1</v>
      </c>
      <c r="S52" s="193">
        <f t="shared" si="4"/>
        <v>-1</v>
      </c>
      <c r="T52" s="193">
        <f t="shared" si="4"/>
        <v>-1</v>
      </c>
      <c r="U52" s="193">
        <f t="shared" si="4"/>
        <v>-1</v>
      </c>
      <c r="V52" s="193">
        <f t="shared" si="4"/>
        <v>-1</v>
      </c>
      <c r="W52" s="193" t="str">
        <f t="shared" si="1"/>
        <v>その他</v>
      </c>
    </row>
    <row r="53" spans="1:23" s="199" customFormat="1" ht="22.5" customHeight="1">
      <c r="A53" s="194" t="s">
        <v>888</v>
      </c>
      <c r="B53" s="193" t="s">
        <v>889</v>
      </c>
      <c r="C53" s="193" t="s">
        <v>890</v>
      </c>
      <c r="D53" s="193"/>
      <c r="E53" s="193"/>
      <c r="F53" s="193"/>
      <c r="G53" s="193"/>
      <c r="H53" s="193"/>
      <c r="I53" s="193"/>
      <c r="J53" s="193"/>
      <c r="K53" s="193"/>
      <c r="L53" s="193" t="s">
        <v>107</v>
      </c>
      <c r="N53" s="193" t="str">
        <f t="shared" si="5"/>
        <v>電波障害</v>
      </c>
      <c r="O53" s="193">
        <f t="shared" si="5"/>
        <v>-1</v>
      </c>
      <c r="P53" s="193">
        <f t="shared" si="5"/>
        <v>-1</v>
      </c>
      <c r="Q53" s="193">
        <f t="shared" si="4"/>
        <v>-1</v>
      </c>
      <c r="R53" s="193">
        <f t="shared" si="4"/>
        <v>-1</v>
      </c>
      <c r="S53" s="193">
        <f t="shared" si="4"/>
        <v>-1</v>
      </c>
      <c r="T53" s="193">
        <f t="shared" si="4"/>
        <v>-1</v>
      </c>
      <c r="U53" s="193">
        <f t="shared" si="4"/>
        <v>-1</v>
      </c>
      <c r="V53" s="193">
        <f t="shared" si="4"/>
        <v>-1</v>
      </c>
      <c r="W53" s="193" t="str">
        <f t="shared" si="1"/>
        <v>その他</v>
      </c>
    </row>
    <row r="54" spans="1:23" s="199" customFormat="1" ht="22.5" customHeight="1">
      <c r="A54" s="194" t="s">
        <v>891</v>
      </c>
      <c r="B54" s="193" t="s">
        <v>892</v>
      </c>
      <c r="C54" s="193"/>
      <c r="D54" s="193"/>
      <c r="E54" s="193"/>
      <c r="F54" s="193"/>
      <c r="G54" s="193"/>
      <c r="H54" s="193"/>
      <c r="I54" s="193"/>
      <c r="J54" s="193"/>
      <c r="K54" s="193"/>
      <c r="L54" s="193" t="s">
        <v>107</v>
      </c>
      <c r="N54" s="193">
        <f t="shared" si="5"/>
        <v>-1</v>
      </c>
      <c r="O54" s="193">
        <f t="shared" si="5"/>
        <v>-1</v>
      </c>
      <c r="P54" s="193">
        <f t="shared" si="5"/>
        <v>-1</v>
      </c>
      <c r="Q54" s="193">
        <f t="shared" si="4"/>
        <v>-1</v>
      </c>
      <c r="R54" s="193">
        <f t="shared" si="4"/>
        <v>-1</v>
      </c>
      <c r="S54" s="193">
        <f t="shared" si="4"/>
        <v>-1</v>
      </c>
      <c r="T54" s="193">
        <f t="shared" si="4"/>
        <v>-1</v>
      </c>
      <c r="U54" s="193">
        <f t="shared" si="4"/>
        <v>-1</v>
      </c>
      <c r="V54" s="193">
        <f t="shared" si="4"/>
        <v>-1</v>
      </c>
      <c r="W54" s="193" t="str">
        <f t="shared" si="1"/>
        <v>その他</v>
      </c>
    </row>
    <row r="55" spans="1:23" s="199" customFormat="1" ht="22.5" customHeight="1">
      <c r="A55" s="194" t="s">
        <v>1476</v>
      </c>
      <c r="B55" s="200" t="s">
        <v>893</v>
      </c>
      <c r="C55" s="193" t="s">
        <v>894</v>
      </c>
      <c r="D55" s="193" t="s">
        <v>895</v>
      </c>
      <c r="E55" s="193" t="s">
        <v>896</v>
      </c>
      <c r="F55" s="198" t="s">
        <v>897</v>
      </c>
      <c r="G55" s="193" t="s">
        <v>898</v>
      </c>
      <c r="H55" s="193" t="s">
        <v>899</v>
      </c>
      <c r="I55" s="193" t="s">
        <v>900</v>
      </c>
      <c r="J55" s="193" t="s">
        <v>901</v>
      </c>
      <c r="K55" s="198" t="s">
        <v>902</v>
      </c>
      <c r="L55" s="193" t="s">
        <v>107</v>
      </c>
      <c r="N55" s="193" t="str">
        <f t="shared" si="5"/>
        <v>床・ガラス</v>
      </c>
      <c r="O55" s="193" t="str">
        <f t="shared" si="5"/>
        <v>便所</v>
      </c>
      <c r="P55" s="193" t="str">
        <f t="shared" si="5"/>
        <v>オイルタンク</v>
      </c>
      <c r="Q55" s="193" t="str">
        <f t="shared" si="4"/>
        <v>建築物内空気環境測定</v>
      </c>
      <c r="R55" s="193" t="str">
        <f t="shared" si="4"/>
        <v>管・煙突</v>
      </c>
      <c r="S55" s="193" t="str">
        <f t="shared" si="4"/>
        <v>貯水槽</v>
      </c>
      <c r="T55" s="193" t="str">
        <f t="shared" si="4"/>
        <v>外壁</v>
      </c>
      <c r="U55" s="193" t="str">
        <f t="shared" si="4"/>
        <v>病院清掃</v>
      </c>
      <c r="V55" s="193" t="str">
        <f t="shared" si="4"/>
        <v>博物館・美術館・ﾎｰﾙ等</v>
      </c>
      <c r="W55" s="193" t="str">
        <f t="shared" si="1"/>
        <v>その他</v>
      </c>
    </row>
    <row r="56" spans="1:23" s="199" customFormat="1" ht="21" customHeight="1">
      <c r="A56" s="194" t="s">
        <v>1477</v>
      </c>
      <c r="B56" s="193" t="s">
        <v>903</v>
      </c>
      <c r="C56" s="193" t="s">
        <v>904</v>
      </c>
      <c r="D56" s="193" t="s">
        <v>905</v>
      </c>
      <c r="E56" s="193" t="s">
        <v>906</v>
      </c>
      <c r="F56" s="193"/>
      <c r="G56" s="193"/>
      <c r="H56" s="193"/>
      <c r="I56" s="193"/>
      <c r="J56" s="193"/>
      <c r="K56" s="193"/>
      <c r="L56" s="193" t="s">
        <v>107</v>
      </c>
      <c r="N56" s="193" t="str">
        <f t="shared" si="5"/>
        <v>路面清掃</v>
      </c>
      <c r="O56" s="193" t="str">
        <f t="shared" si="5"/>
        <v>側溝清掃</v>
      </c>
      <c r="P56" s="193" t="str">
        <f t="shared" si="5"/>
        <v>下水道清掃</v>
      </c>
      <c r="Q56" s="193">
        <f t="shared" si="4"/>
        <v>-1</v>
      </c>
      <c r="R56" s="193">
        <f t="shared" si="4"/>
        <v>-1</v>
      </c>
      <c r="S56" s="193">
        <f t="shared" si="4"/>
        <v>-1</v>
      </c>
      <c r="T56" s="193">
        <f t="shared" si="4"/>
        <v>-1</v>
      </c>
      <c r="U56" s="193">
        <f t="shared" si="4"/>
        <v>-1</v>
      </c>
      <c r="V56" s="193">
        <f t="shared" si="4"/>
        <v>-1</v>
      </c>
      <c r="W56" s="193" t="str">
        <f t="shared" si="1"/>
        <v>その他</v>
      </c>
    </row>
    <row r="57" spans="1:23" s="199" customFormat="1" ht="21" customHeight="1">
      <c r="A57" s="194" t="s">
        <v>1478</v>
      </c>
      <c r="B57" s="193" t="s">
        <v>907</v>
      </c>
      <c r="C57" s="198" t="s">
        <v>908</v>
      </c>
      <c r="D57" s="198" t="s">
        <v>909</v>
      </c>
      <c r="E57" s="198" t="s">
        <v>910</v>
      </c>
      <c r="F57" s="193" t="s">
        <v>911</v>
      </c>
      <c r="G57" s="193" t="s">
        <v>912</v>
      </c>
      <c r="H57" s="193"/>
      <c r="I57" s="193"/>
      <c r="J57" s="193"/>
      <c r="K57" s="193"/>
      <c r="L57" s="193" t="s">
        <v>107</v>
      </c>
      <c r="N57" s="193" t="str">
        <f t="shared" si="5"/>
        <v>一般廃棄物収集・運搬</v>
      </c>
      <c r="O57" s="193" t="str">
        <f t="shared" si="5"/>
        <v>産業廃棄物収集・運搬</v>
      </c>
      <c r="P57" s="193" t="str">
        <f t="shared" si="5"/>
        <v>医療廃棄物収集・運搬</v>
      </c>
      <c r="Q57" s="193" t="str">
        <f t="shared" si="4"/>
        <v>産業廃棄物処分</v>
      </c>
      <c r="R57" s="193" t="str">
        <f t="shared" si="4"/>
        <v>産あい物処理</v>
      </c>
      <c r="S57" s="193">
        <f t="shared" si="4"/>
        <v>-1</v>
      </c>
      <c r="T57" s="193">
        <f t="shared" si="4"/>
        <v>-1</v>
      </c>
      <c r="U57" s="193">
        <f t="shared" si="4"/>
        <v>-1</v>
      </c>
      <c r="V57" s="193">
        <f t="shared" si="4"/>
        <v>-1</v>
      </c>
      <c r="W57" s="193" t="str">
        <f t="shared" si="1"/>
        <v>その他</v>
      </c>
    </row>
    <row r="58" spans="1:23" s="199" customFormat="1" ht="21" customHeight="1">
      <c r="A58" s="194" t="s">
        <v>1479</v>
      </c>
      <c r="B58" s="193" t="s">
        <v>913</v>
      </c>
      <c r="C58" s="198" t="s">
        <v>914</v>
      </c>
      <c r="D58" s="193" t="s">
        <v>915</v>
      </c>
      <c r="E58" s="193" t="s">
        <v>916</v>
      </c>
      <c r="F58" s="193" t="s">
        <v>917</v>
      </c>
      <c r="G58" s="193" t="s">
        <v>918</v>
      </c>
      <c r="H58" s="193" t="s">
        <v>919</v>
      </c>
      <c r="I58" s="193" t="s">
        <v>920</v>
      </c>
      <c r="J58" s="193" t="s">
        <v>921</v>
      </c>
      <c r="K58" s="193"/>
      <c r="L58" s="193" t="s">
        <v>107</v>
      </c>
      <c r="N58" s="193" t="str">
        <f t="shared" si="5"/>
        <v>寝具（殺菌乾燥を含む）</v>
      </c>
      <c r="O58" s="193" t="str">
        <f t="shared" si="5"/>
        <v>一般被服</v>
      </c>
      <c r="P58" s="193" t="str">
        <f t="shared" si="5"/>
        <v>医療用被服</v>
      </c>
      <c r="Q58" s="193" t="str">
        <f t="shared" si="4"/>
        <v>オムツ</v>
      </c>
      <c r="R58" s="193" t="str">
        <f t="shared" si="4"/>
        <v>椅子カバー</v>
      </c>
      <c r="S58" s="193" t="str">
        <f t="shared" si="4"/>
        <v>カーテン</v>
      </c>
      <c r="T58" s="193" t="str">
        <f t="shared" si="4"/>
        <v>防炎加工</v>
      </c>
      <c r="U58" s="193" t="str">
        <f t="shared" si="4"/>
        <v>乾燥消毒</v>
      </c>
      <c r="V58" s="193">
        <f t="shared" si="4"/>
        <v>-1</v>
      </c>
      <c r="W58" s="193" t="str">
        <f t="shared" si="1"/>
        <v>その他</v>
      </c>
    </row>
    <row r="59" spans="1:23" s="199" customFormat="1" ht="21" customHeight="1">
      <c r="A59" s="194" t="s">
        <v>1480</v>
      </c>
      <c r="B59" s="193" t="s">
        <v>922</v>
      </c>
      <c r="C59" s="193" t="s">
        <v>923</v>
      </c>
      <c r="D59" s="193" t="s">
        <v>924</v>
      </c>
      <c r="E59" s="193" t="s">
        <v>925</v>
      </c>
      <c r="F59" s="193" t="s">
        <v>926</v>
      </c>
      <c r="G59" s="193" t="s">
        <v>927</v>
      </c>
      <c r="H59" s="193" t="s">
        <v>928</v>
      </c>
      <c r="I59" s="193" t="s">
        <v>929</v>
      </c>
      <c r="J59" s="193" t="s">
        <v>930</v>
      </c>
      <c r="K59" s="193"/>
      <c r="L59" s="193" t="s">
        <v>107</v>
      </c>
      <c r="N59" s="193" t="str">
        <f t="shared" si="5"/>
        <v>事務室移転</v>
      </c>
      <c r="O59" s="193" t="str">
        <f t="shared" si="5"/>
        <v>美術品輸送</v>
      </c>
      <c r="P59" s="193" t="str">
        <f t="shared" si="5"/>
        <v>物品等輸送</v>
      </c>
      <c r="Q59" s="193" t="str">
        <f t="shared" si="4"/>
        <v>ｽｸｰﾙﾊﾞｽ等運行</v>
      </c>
      <c r="R59" s="193" t="str">
        <f t="shared" si="4"/>
        <v>自動車運転代行</v>
      </c>
      <c r="S59" s="193" t="str">
        <f t="shared" si="4"/>
        <v>送迎サービス</v>
      </c>
      <c r="T59" s="193" t="str">
        <f t="shared" si="4"/>
        <v>土砂・海上運搬</v>
      </c>
      <c r="U59" s="193" t="str">
        <f t="shared" si="4"/>
        <v>保管</v>
      </c>
      <c r="V59" s="193">
        <f t="shared" si="4"/>
        <v>-1</v>
      </c>
      <c r="W59" s="193" t="str">
        <f t="shared" si="1"/>
        <v>その他</v>
      </c>
    </row>
    <row r="60" spans="1:23" s="199" customFormat="1" ht="21" customHeight="1">
      <c r="A60" s="194" t="s">
        <v>1481</v>
      </c>
      <c r="B60" s="193" t="s">
        <v>931</v>
      </c>
      <c r="C60" s="193" t="s">
        <v>932</v>
      </c>
      <c r="D60" s="193" t="s">
        <v>933</v>
      </c>
      <c r="E60" s="198" t="s">
        <v>934</v>
      </c>
      <c r="F60" s="193" t="s">
        <v>935</v>
      </c>
      <c r="G60" s="193" t="s">
        <v>807</v>
      </c>
      <c r="H60" s="193"/>
      <c r="I60" s="193"/>
      <c r="J60" s="193"/>
      <c r="K60" s="193"/>
      <c r="L60" s="193" t="s">
        <v>107</v>
      </c>
      <c r="N60" s="193" t="str">
        <f t="shared" si="5"/>
        <v>一般庁舎</v>
      </c>
      <c r="O60" s="193" t="str">
        <f t="shared" si="5"/>
        <v>病院等医療機関</v>
      </c>
      <c r="P60" s="193" t="str">
        <f t="shared" si="5"/>
        <v>博物館・美術館・ホール</v>
      </c>
      <c r="Q60" s="193" t="str">
        <f t="shared" si="4"/>
        <v>教育施設</v>
      </c>
      <c r="R60" s="193" t="str">
        <f t="shared" si="4"/>
        <v>ごみ処理施設</v>
      </c>
      <c r="S60" s="193">
        <f t="shared" si="4"/>
        <v>-1</v>
      </c>
      <c r="T60" s="193">
        <f t="shared" si="4"/>
        <v>-1</v>
      </c>
      <c r="U60" s="193">
        <f t="shared" si="4"/>
        <v>-1</v>
      </c>
      <c r="V60" s="193">
        <f t="shared" si="4"/>
        <v>-1</v>
      </c>
      <c r="W60" s="193" t="str">
        <f t="shared" si="1"/>
        <v>その他</v>
      </c>
    </row>
    <row r="61" spans="1:23" s="199" customFormat="1" ht="22.5" customHeight="1">
      <c r="A61" s="194" t="s">
        <v>1482</v>
      </c>
      <c r="B61" s="193" t="s">
        <v>936</v>
      </c>
      <c r="C61" s="193" t="s">
        <v>937</v>
      </c>
      <c r="D61" s="193" t="s">
        <v>938</v>
      </c>
      <c r="E61" s="193" t="s">
        <v>939</v>
      </c>
      <c r="F61" s="193" t="s">
        <v>940</v>
      </c>
      <c r="G61" s="193" t="s">
        <v>941</v>
      </c>
      <c r="H61" s="200" t="s">
        <v>942</v>
      </c>
      <c r="I61" s="193" t="s">
        <v>943</v>
      </c>
      <c r="J61" s="193" t="s">
        <v>753</v>
      </c>
      <c r="K61" s="193"/>
      <c r="L61" s="193" t="s">
        <v>107</v>
      </c>
      <c r="N61" s="193" t="str">
        <f t="shared" si="5"/>
        <v>空調機保守・運転</v>
      </c>
      <c r="O61" s="193" t="str">
        <f t="shared" si="5"/>
        <v>ボイラー保守・運転</v>
      </c>
      <c r="P61" s="193" t="str">
        <f t="shared" si="5"/>
        <v>自動ドア保守点検</v>
      </c>
      <c r="Q61" s="193" t="str">
        <f t="shared" si="4"/>
        <v>給排水施設</v>
      </c>
      <c r="R61" s="193" t="str">
        <f t="shared" si="4"/>
        <v>プール濾過機</v>
      </c>
      <c r="S61" s="193" t="str">
        <f t="shared" si="4"/>
        <v>建物に関する日常的な電気設備保守・運転</v>
      </c>
      <c r="T61" s="193" t="str">
        <f t="shared" si="4"/>
        <v>スケートリンク</v>
      </c>
      <c r="U61" s="193" t="str">
        <f t="shared" si="4"/>
        <v>舞台装置</v>
      </c>
      <c r="V61" s="193">
        <f t="shared" si="4"/>
        <v>-1</v>
      </c>
      <c r="W61" s="193" t="str">
        <f t="shared" si="1"/>
        <v>その他</v>
      </c>
    </row>
    <row r="62" spans="1:23" s="199" customFormat="1" ht="21" customHeight="1">
      <c r="A62" s="194" t="s">
        <v>1483</v>
      </c>
      <c r="B62" s="198" t="s">
        <v>944</v>
      </c>
      <c r="C62" s="193" t="s">
        <v>945</v>
      </c>
      <c r="D62" s="198" t="s">
        <v>946</v>
      </c>
      <c r="E62" s="193" t="s">
        <v>947</v>
      </c>
      <c r="F62" s="193" t="s">
        <v>808</v>
      </c>
      <c r="G62" s="193" t="s">
        <v>797</v>
      </c>
      <c r="H62" s="193" t="s">
        <v>948</v>
      </c>
      <c r="I62" s="193"/>
      <c r="J62" s="193"/>
      <c r="K62" s="193"/>
      <c r="L62" s="193" t="s">
        <v>107</v>
      </c>
      <c r="N62" s="193" t="str">
        <f t="shared" si="5"/>
        <v>汚水処理施設</v>
      </c>
      <c r="O62" s="193" t="str">
        <f t="shared" si="5"/>
        <v>排出水中和処理装置</v>
      </c>
      <c r="P62" s="193" t="str">
        <f t="shared" si="5"/>
        <v>浄化槽</v>
      </c>
      <c r="Q62" s="193" t="str">
        <f t="shared" si="4"/>
        <v>し尿処理施設</v>
      </c>
      <c r="R62" s="193" t="str">
        <f t="shared" si="4"/>
        <v>下水道処理施設</v>
      </c>
      <c r="S62" s="193" t="str">
        <f t="shared" si="4"/>
        <v>受水槽</v>
      </c>
      <c r="T62" s="193">
        <f t="shared" si="4"/>
        <v>-1</v>
      </c>
      <c r="U62" s="193">
        <f t="shared" si="4"/>
        <v>-1</v>
      </c>
      <c r="V62" s="193">
        <f t="shared" si="4"/>
        <v>-1</v>
      </c>
      <c r="W62" s="193" t="str">
        <f t="shared" si="1"/>
        <v>その他</v>
      </c>
    </row>
    <row r="63" spans="1:23" s="199" customFormat="1" ht="21" customHeight="1">
      <c r="A63" s="194" t="s">
        <v>1484</v>
      </c>
      <c r="B63" s="193" t="s">
        <v>949</v>
      </c>
      <c r="C63" s="193" t="s">
        <v>950</v>
      </c>
      <c r="D63" s="193" t="s">
        <v>951</v>
      </c>
      <c r="E63" s="193" t="s">
        <v>952</v>
      </c>
      <c r="F63" s="193" t="s">
        <v>953</v>
      </c>
      <c r="G63" s="193" t="s">
        <v>954</v>
      </c>
      <c r="H63" s="193"/>
      <c r="I63" s="193"/>
      <c r="J63" s="193"/>
      <c r="K63" s="193"/>
      <c r="L63" s="193" t="s">
        <v>107</v>
      </c>
      <c r="N63" s="193" t="str">
        <f t="shared" si="5"/>
        <v>人的警備</v>
      </c>
      <c r="O63" s="193" t="str">
        <f t="shared" si="5"/>
        <v>機械警備</v>
      </c>
      <c r="P63" s="193" t="str">
        <f t="shared" si="5"/>
        <v>受付・案内</v>
      </c>
      <c r="Q63" s="193" t="str">
        <f t="shared" si="4"/>
        <v>電話交換</v>
      </c>
      <c r="R63" s="193" t="str">
        <f t="shared" si="4"/>
        <v>エレベーター運転</v>
      </c>
      <c r="S63" s="193">
        <f t="shared" si="4"/>
        <v>-1</v>
      </c>
      <c r="T63" s="193">
        <f t="shared" si="4"/>
        <v>-1</v>
      </c>
      <c r="U63" s="193">
        <f t="shared" si="4"/>
        <v>-1</v>
      </c>
      <c r="V63" s="193">
        <f t="shared" si="4"/>
        <v>-1</v>
      </c>
      <c r="W63" s="193" t="str">
        <f t="shared" si="1"/>
        <v>その他</v>
      </c>
    </row>
    <row r="64" spans="1:23" s="199" customFormat="1" ht="21" customHeight="1">
      <c r="A64" s="194" t="s">
        <v>1485</v>
      </c>
      <c r="B64" s="193" t="s">
        <v>955</v>
      </c>
      <c r="C64" s="193" t="s">
        <v>956</v>
      </c>
      <c r="D64" s="193" t="s">
        <v>957</v>
      </c>
      <c r="E64" s="193"/>
      <c r="F64" s="193"/>
      <c r="G64" s="193"/>
      <c r="H64" s="193"/>
      <c r="I64" s="193"/>
      <c r="J64" s="193"/>
      <c r="K64" s="193"/>
      <c r="L64" s="193" t="s">
        <v>107</v>
      </c>
      <c r="N64" s="193" t="str">
        <f t="shared" si="5"/>
        <v>消防設備点検</v>
      </c>
      <c r="O64" s="193" t="str">
        <f t="shared" si="5"/>
        <v>防災施設管理</v>
      </c>
      <c r="P64" s="193">
        <f t="shared" si="5"/>
        <v>-1</v>
      </c>
      <c r="Q64" s="193">
        <f t="shared" si="4"/>
        <v>-1</v>
      </c>
      <c r="R64" s="193">
        <f t="shared" si="4"/>
        <v>-1</v>
      </c>
      <c r="S64" s="193">
        <f t="shared" si="4"/>
        <v>-1</v>
      </c>
      <c r="T64" s="193">
        <f t="shared" si="4"/>
        <v>-1</v>
      </c>
      <c r="U64" s="193">
        <f t="shared" si="4"/>
        <v>-1</v>
      </c>
      <c r="V64" s="193">
        <f t="shared" si="4"/>
        <v>-1</v>
      </c>
      <c r="W64" s="193" t="str">
        <f t="shared" si="1"/>
        <v>その他</v>
      </c>
    </row>
    <row r="65" spans="1:23" s="199" customFormat="1" ht="21" customHeight="1">
      <c r="A65" s="194" t="s">
        <v>1486</v>
      </c>
      <c r="B65" s="193" t="s">
        <v>958</v>
      </c>
      <c r="C65" s="193" t="s">
        <v>959</v>
      </c>
      <c r="D65" s="193" t="s">
        <v>960</v>
      </c>
      <c r="E65" s="193" t="s">
        <v>961</v>
      </c>
      <c r="F65" s="193"/>
      <c r="G65" s="193"/>
      <c r="H65" s="193"/>
      <c r="I65" s="193"/>
      <c r="J65" s="193"/>
      <c r="K65" s="193"/>
      <c r="L65" s="193" t="s">
        <v>107</v>
      </c>
      <c r="N65" s="193" t="str">
        <f t="shared" si="5"/>
        <v>電気設備保守点検</v>
      </c>
      <c r="O65" s="193" t="str">
        <f t="shared" si="5"/>
        <v>通信設備保守点検</v>
      </c>
      <c r="P65" s="193" t="str">
        <f t="shared" si="5"/>
        <v>信号機保守点検</v>
      </c>
      <c r="Q65" s="193">
        <f t="shared" si="4"/>
        <v>-1</v>
      </c>
      <c r="R65" s="193">
        <f t="shared" si="4"/>
        <v>-1</v>
      </c>
      <c r="S65" s="193">
        <f t="shared" si="4"/>
        <v>-1</v>
      </c>
      <c r="T65" s="193">
        <f t="shared" si="4"/>
        <v>-1</v>
      </c>
      <c r="U65" s="193">
        <f t="shared" si="4"/>
        <v>-1</v>
      </c>
      <c r="V65" s="193">
        <f t="shared" si="4"/>
        <v>-1</v>
      </c>
      <c r="W65" s="193" t="str">
        <f t="shared" si="1"/>
        <v>その他</v>
      </c>
    </row>
    <row r="66" spans="1:23" s="199" customFormat="1" ht="21" customHeight="1">
      <c r="A66" s="194" t="s">
        <v>1487</v>
      </c>
      <c r="B66" s="193" t="s">
        <v>962</v>
      </c>
      <c r="C66" s="198" t="s">
        <v>963</v>
      </c>
      <c r="D66" s="198" t="s">
        <v>964</v>
      </c>
      <c r="E66" s="193" t="s">
        <v>965</v>
      </c>
      <c r="F66" s="193" t="s">
        <v>966</v>
      </c>
      <c r="G66" s="193"/>
      <c r="H66" s="193"/>
      <c r="I66" s="193"/>
      <c r="J66" s="193"/>
      <c r="K66" s="193"/>
      <c r="L66" s="193" t="s">
        <v>107</v>
      </c>
      <c r="N66" s="193" t="str">
        <f t="shared" si="5"/>
        <v>エレベーター保守点検</v>
      </c>
      <c r="O66" s="193" t="str">
        <f t="shared" si="5"/>
        <v>エスカレーター保守点検</v>
      </c>
      <c r="P66" s="193" t="str">
        <f t="shared" si="5"/>
        <v>リフト保守点検</v>
      </c>
      <c r="Q66" s="193" t="str">
        <f t="shared" si="4"/>
        <v>昇降機法定検査</v>
      </c>
      <c r="R66" s="193">
        <f t="shared" si="4"/>
        <v>-1</v>
      </c>
      <c r="S66" s="193">
        <f t="shared" si="4"/>
        <v>-1</v>
      </c>
      <c r="T66" s="193">
        <f t="shared" si="4"/>
        <v>-1</v>
      </c>
      <c r="U66" s="193">
        <f t="shared" si="4"/>
        <v>-1</v>
      </c>
      <c r="V66" s="193">
        <f t="shared" si="4"/>
        <v>-1</v>
      </c>
      <c r="W66" s="193" t="str">
        <f t="shared" si="1"/>
        <v>その他</v>
      </c>
    </row>
    <row r="67" spans="1:23" s="199" customFormat="1" ht="21" customHeight="1">
      <c r="A67" s="194" t="s">
        <v>1488</v>
      </c>
      <c r="B67" s="193" t="s">
        <v>967</v>
      </c>
      <c r="C67" s="193" t="s">
        <v>968</v>
      </c>
      <c r="D67" s="198" t="s">
        <v>969</v>
      </c>
      <c r="E67" s="193"/>
      <c r="F67" s="193"/>
      <c r="G67" s="193"/>
      <c r="H67" s="193"/>
      <c r="I67" s="193"/>
      <c r="J67" s="193"/>
      <c r="K67" s="193"/>
      <c r="L67" s="193" t="s">
        <v>107</v>
      </c>
      <c r="N67" s="193" t="str">
        <f t="shared" si="5"/>
        <v>鼠・昆虫駆除</v>
      </c>
      <c r="O67" s="193" t="str">
        <f t="shared" si="5"/>
        <v>敷地内樹木昆虫駆除</v>
      </c>
      <c r="P67" s="193">
        <f t="shared" si="5"/>
        <v>-1</v>
      </c>
      <c r="Q67" s="193">
        <f t="shared" si="4"/>
        <v>-1</v>
      </c>
      <c r="R67" s="193">
        <f t="shared" si="4"/>
        <v>-1</v>
      </c>
      <c r="S67" s="193">
        <f t="shared" si="4"/>
        <v>-1</v>
      </c>
      <c r="T67" s="193">
        <f t="shared" si="4"/>
        <v>-1</v>
      </c>
      <c r="U67" s="193">
        <f t="shared" si="4"/>
        <v>-1</v>
      </c>
      <c r="V67" s="193">
        <f t="shared" si="4"/>
        <v>-1</v>
      </c>
      <c r="W67" s="193" t="str">
        <f t="shared" si="4"/>
        <v>その他</v>
      </c>
    </row>
    <row r="68" spans="1:23" s="199" customFormat="1" ht="21" customHeight="1">
      <c r="A68" s="194" t="s">
        <v>1489</v>
      </c>
      <c r="B68" s="193" t="s">
        <v>970</v>
      </c>
      <c r="C68" s="193" t="s">
        <v>971</v>
      </c>
      <c r="D68" s="198" t="s">
        <v>972</v>
      </c>
      <c r="E68" s="193" t="s">
        <v>973</v>
      </c>
      <c r="F68" s="193" t="s">
        <v>974</v>
      </c>
      <c r="G68" s="193"/>
      <c r="H68" s="193"/>
      <c r="I68" s="193"/>
      <c r="J68" s="193"/>
      <c r="K68" s="193"/>
      <c r="L68" s="193" t="s">
        <v>107</v>
      </c>
      <c r="N68" s="193" t="str">
        <f t="shared" si="5"/>
        <v>映画</v>
      </c>
      <c r="O68" s="193" t="str">
        <f t="shared" si="5"/>
        <v>ビデオ・CD-ROM・DVD</v>
      </c>
      <c r="P68" s="193" t="str">
        <f t="shared" si="5"/>
        <v>音響媒体</v>
      </c>
      <c r="Q68" s="193" t="str">
        <f t="shared" si="4"/>
        <v>スライド・写真</v>
      </c>
      <c r="R68" s="193">
        <f t="shared" si="4"/>
        <v>-1</v>
      </c>
      <c r="S68" s="193">
        <f t="shared" si="4"/>
        <v>-1</v>
      </c>
      <c r="T68" s="193">
        <f t="shared" si="4"/>
        <v>-1</v>
      </c>
      <c r="U68" s="193">
        <f t="shared" si="4"/>
        <v>-1</v>
      </c>
      <c r="V68" s="193">
        <f t="shared" si="4"/>
        <v>-1</v>
      </c>
      <c r="W68" s="193" t="str">
        <f t="shared" si="4"/>
        <v>その他</v>
      </c>
    </row>
    <row r="69" spans="1:23" s="199" customFormat="1" ht="21" customHeight="1">
      <c r="A69" s="194" t="s">
        <v>1490</v>
      </c>
      <c r="B69" s="193" t="s">
        <v>975</v>
      </c>
      <c r="C69" s="193" t="s">
        <v>976</v>
      </c>
      <c r="D69" s="198" t="s">
        <v>977</v>
      </c>
      <c r="E69" s="193" t="s">
        <v>978</v>
      </c>
      <c r="F69" s="193"/>
      <c r="G69" s="193"/>
      <c r="H69" s="193"/>
      <c r="I69" s="193"/>
      <c r="J69" s="193"/>
      <c r="K69" s="193"/>
      <c r="L69" s="193" t="s">
        <v>107</v>
      </c>
      <c r="N69" s="193" t="str">
        <f t="shared" si="5"/>
        <v>航空写真</v>
      </c>
      <c r="O69" s="193" t="str">
        <f t="shared" si="5"/>
        <v>航空写真から図面制作</v>
      </c>
      <c r="P69" s="193" t="str">
        <f t="shared" si="5"/>
        <v>地図作成</v>
      </c>
      <c r="Q69" s="193">
        <f t="shared" si="4"/>
        <v>-1</v>
      </c>
      <c r="R69" s="193">
        <f t="shared" si="4"/>
        <v>-1</v>
      </c>
      <c r="S69" s="193">
        <f t="shared" si="4"/>
        <v>-1</v>
      </c>
      <c r="T69" s="193">
        <f t="shared" si="4"/>
        <v>-1</v>
      </c>
      <c r="U69" s="193">
        <f t="shared" si="4"/>
        <v>-1</v>
      </c>
      <c r="V69" s="193">
        <f t="shared" si="4"/>
        <v>-1</v>
      </c>
      <c r="W69" s="193" t="str">
        <f t="shared" si="4"/>
        <v>その他</v>
      </c>
    </row>
    <row r="70" spans="1:23" s="199" customFormat="1" ht="21" customHeight="1">
      <c r="A70" s="194" t="s">
        <v>1491</v>
      </c>
      <c r="B70" s="193" t="s">
        <v>979</v>
      </c>
      <c r="C70" s="193" t="s">
        <v>980</v>
      </c>
      <c r="D70" s="193" t="s">
        <v>981</v>
      </c>
      <c r="E70" s="193"/>
      <c r="F70" s="193"/>
      <c r="G70" s="193"/>
      <c r="H70" s="193"/>
      <c r="I70" s="193"/>
      <c r="J70" s="193"/>
      <c r="K70" s="193"/>
      <c r="L70" s="193" t="s">
        <v>107</v>
      </c>
      <c r="N70" s="193" t="str">
        <f t="shared" si="5"/>
        <v>デザイン</v>
      </c>
      <c r="O70" s="193" t="str">
        <f t="shared" si="5"/>
        <v>イラスト</v>
      </c>
      <c r="P70" s="193">
        <f t="shared" si="5"/>
        <v>-1</v>
      </c>
      <c r="Q70" s="193">
        <f t="shared" si="4"/>
        <v>-1</v>
      </c>
      <c r="R70" s="193">
        <f t="shared" si="4"/>
        <v>-1</v>
      </c>
      <c r="S70" s="193">
        <f t="shared" si="4"/>
        <v>-1</v>
      </c>
      <c r="T70" s="193">
        <f t="shared" si="4"/>
        <v>-1</v>
      </c>
      <c r="U70" s="193">
        <f t="shared" si="4"/>
        <v>-1</v>
      </c>
      <c r="V70" s="193">
        <f t="shared" si="4"/>
        <v>-1</v>
      </c>
      <c r="W70" s="193" t="str">
        <f t="shared" si="4"/>
        <v>その他</v>
      </c>
    </row>
    <row r="71" spans="1:23" s="199" customFormat="1" ht="21" customHeight="1">
      <c r="A71" s="194" t="s">
        <v>1492</v>
      </c>
      <c r="B71" s="193" t="s">
        <v>982</v>
      </c>
      <c r="C71" s="193" t="s">
        <v>983</v>
      </c>
      <c r="D71" s="193"/>
      <c r="E71" s="193"/>
      <c r="F71" s="193"/>
      <c r="G71" s="193"/>
      <c r="H71" s="193"/>
      <c r="I71" s="193"/>
      <c r="J71" s="193"/>
      <c r="K71" s="193"/>
      <c r="L71" s="193" t="s">
        <v>107</v>
      </c>
      <c r="N71" s="193" t="str">
        <f t="shared" si="5"/>
        <v>保守管理</v>
      </c>
      <c r="O71" s="193">
        <f t="shared" si="5"/>
        <v>-1</v>
      </c>
      <c r="P71" s="193">
        <f t="shared" si="5"/>
        <v>-1</v>
      </c>
      <c r="Q71" s="193">
        <f t="shared" si="4"/>
        <v>-1</v>
      </c>
      <c r="R71" s="193">
        <f t="shared" si="4"/>
        <v>-1</v>
      </c>
      <c r="S71" s="193">
        <f t="shared" si="4"/>
        <v>-1</v>
      </c>
      <c r="T71" s="193">
        <f t="shared" si="4"/>
        <v>-1</v>
      </c>
      <c r="U71" s="193">
        <f t="shared" si="4"/>
        <v>-1</v>
      </c>
      <c r="V71" s="193">
        <f t="shared" si="4"/>
        <v>-1</v>
      </c>
      <c r="W71" s="193" t="str">
        <f t="shared" si="4"/>
        <v>その他</v>
      </c>
    </row>
    <row r="72" spans="1:23" s="199" customFormat="1" ht="22.5" customHeight="1">
      <c r="A72" s="194" t="s">
        <v>1493</v>
      </c>
      <c r="B72" s="193" t="s">
        <v>984</v>
      </c>
      <c r="C72" s="200" t="s">
        <v>985</v>
      </c>
      <c r="D72" s="193" t="s">
        <v>986</v>
      </c>
      <c r="E72" s="193" t="s">
        <v>987</v>
      </c>
      <c r="F72" s="193" t="s">
        <v>988</v>
      </c>
      <c r="G72" s="193"/>
      <c r="H72" s="193"/>
      <c r="I72" s="193"/>
      <c r="J72" s="193"/>
      <c r="K72" s="193"/>
      <c r="L72" s="193" t="s">
        <v>107</v>
      </c>
      <c r="N72" s="193" t="str">
        <f t="shared" si="5"/>
        <v>ｼｽﾃﾑ開発（ｼｽﾃﾑ・ﾌﾟﾛｸﾞﾗﾑ開発、ﾒﾝﾃﾅﾝｽ）</v>
      </c>
      <c r="O72" s="193" t="str">
        <f t="shared" si="5"/>
        <v>入力ﾃﾞｰﾀ作成</v>
      </c>
      <c r="P72" s="193" t="str">
        <f t="shared" si="5"/>
        <v>ｼｽﾃﾑ運用保守</v>
      </c>
      <c r="Q72" s="193" t="str">
        <f t="shared" si="4"/>
        <v>OA機器保守点検</v>
      </c>
      <c r="R72" s="193">
        <f t="shared" si="4"/>
        <v>-1</v>
      </c>
      <c r="S72" s="193">
        <f t="shared" si="4"/>
        <v>-1</v>
      </c>
      <c r="T72" s="193">
        <f t="shared" si="4"/>
        <v>-1</v>
      </c>
      <c r="U72" s="193">
        <f t="shared" si="4"/>
        <v>-1</v>
      </c>
      <c r="V72" s="193">
        <f t="shared" si="4"/>
        <v>-1</v>
      </c>
      <c r="W72" s="193" t="str">
        <f t="shared" si="4"/>
        <v>その他</v>
      </c>
    </row>
    <row r="73" spans="1:23" s="199" customFormat="1" ht="21" customHeight="1">
      <c r="A73" s="194" t="s">
        <v>1494</v>
      </c>
      <c r="B73" s="193" t="s">
        <v>989</v>
      </c>
      <c r="C73" s="198" t="s">
        <v>990</v>
      </c>
      <c r="D73" s="200" t="s">
        <v>991</v>
      </c>
      <c r="E73" s="193"/>
      <c r="F73" s="193"/>
      <c r="G73" s="193"/>
      <c r="H73" s="193"/>
      <c r="I73" s="193"/>
      <c r="J73" s="193"/>
      <c r="K73" s="193"/>
      <c r="L73" s="193" t="s">
        <v>107</v>
      </c>
      <c r="N73" s="193" t="str">
        <f t="shared" si="5"/>
        <v>医事業務（医療費の請求）</v>
      </c>
      <c r="O73" s="193" t="str">
        <f t="shared" si="5"/>
        <v>病院事務（夜間受付・案内等）</v>
      </c>
      <c r="P73" s="193">
        <f t="shared" si="5"/>
        <v>-1</v>
      </c>
      <c r="Q73" s="193">
        <f t="shared" si="4"/>
        <v>-1</v>
      </c>
      <c r="R73" s="193">
        <f t="shared" si="4"/>
        <v>-1</v>
      </c>
      <c r="S73" s="193">
        <f t="shared" si="4"/>
        <v>-1</v>
      </c>
      <c r="T73" s="193">
        <f t="shared" si="4"/>
        <v>-1</v>
      </c>
      <c r="U73" s="193">
        <f t="shared" si="4"/>
        <v>-1</v>
      </c>
      <c r="V73" s="193">
        <f t="shared" si="4"/>
        <v>-1</v>
      </c>
      <c r="W73" s="193" t="str">
        <f t="shared" si="4"/>
        <v>その他</v>
      </c>
    </row>
    <row r="74" spans="1:23" s="199" customFormat="1" ht="21" customHeight="1">
      <c r="A74" s="194" t="s">
        <v>1495</v>
      </c>
      <c r="B74" s="193" t="s">
        <v>992</v>
      </c>
      <c r="C74" s="193" t="s">
        <v>993</v>
      </c>
      <c r="D74" s="193" t="s">
        <v>994</v>
      </c>
      <c r="E74" s="193" t="s">
        <v>995</v>
      </c>
      <c r="F74" s="193" t="s">
        <v>996</v>
      </c>
      <c r="G74" s="193" t="s">
        <v>892</v>
      </c>
      <c r="H74" s="193" t="s">
        <v>997</v>
      </c>
      <c r="I74" s="193" t="s">
        <v>998</v>
      </c>
      <c r="J74" s="193"/>
      <c r="K74" s="193"/>
      <c r="L74" s="193" t="s">
        <v>107</v>
      </c>
      <c r="N74" s="193" t="str">
        <f t="shared" si="5"/>
        <v>大気汚染</v>
      </c>
      <c r="O74" s="193" t="str">
        <f t="shared" si="5"/>
        <v>水質汚染</v>
      </c>
      <c r="P74" s="193" t="str">
        <f t="shared" si="5"/>
        <v>土壌汚染</v>
      </c>
      <c r="Q74" s="193" t="str">
        <f t="shared" si="4"/>
        <v>悪臭</v>
      </c>
      <c r="R74" s="193" t="str">
        <f t="shared" si="4"/>
        <v>廃棄物</v>
      </c>
      <c r="S74" s="193" t="str">
        <f t="shared" si="4"/>
        <v>音圧</v>
      </c>
      <c r="T74" s="193" t="str">
        <f t="shared" si="4"/>
        <v>振動加速度</v>
      </c>
      <c r="U74" s="193">
        <f t="shared" si="4"/>
        <v>-1</v>
      </c>
      <c r="V74" s="193">
        <f t="shared" si="4"/>
        <v>-1</v>
      </c>
      <c r="W74" s="193" t="str">
        <f t="shared" si="4"/>
        <v>その他</v>
      </c>
    </row>
    <row r="75" spans="1:23" s="199" customFormat="1" ht="22.5" customHeight="1">
      <c r="A75" s="194" t="s">
        <v>1496</v>
      </c>
      <c r="B75" s="193" t="s">
        <v>999</v>
      </c>
      <c r="C75" s="200" t="s">
        <v>1000</v>
      </c>
      <c r="D75" s="193" t="s">
        <v>1001</v>
      </c>
      <c r="E75" s="193" t="s">
        <v>1002</v>
      </c>
      <c r="F75" s="193" t="s">
        <v>1003</v>
      </c>
      <c r="G75" s="193"/>
      <c r="H75" s="193"/>
      <c r="I75" s="193"/>
      <c r="J75" s="193"/>
      <c r="K75" s="193"/>
      <c r="L75" s="193" t="s">
        <v>107</v>
      </c>
      <c r="N75" s="193" t="str">
        <f t="shared" si="5"/>
        <v>気体検査（除：建築物内空気環境測定）</v>
      </c>
      <c r="O75" s="193" t="str">
        <f t="shared" si="5"/>
        <v>臨床検査</v>
      </c>
      <c r="P75" s="193" t="str">
        <f t="shared" si="5"/>
        <v>集団検査</v>
      </c>
      <c r="Q75" s="193" t="str">
        <f t="shared" si="4"/>
        <v>血液検査</v>
      </c>
      <c r="R75" s="193">
        <f t="shared" si="4"/>
        <v>-1</v>
      </c>
      <c r="S75" s="193">
        <f t="shared" si="4"/>
        <v>-1</v>
      </c>
      <c r="T75" s="193">
        <f t="shared" si="4"/>
        <v>-1</v>
      </c>
      <c r="U75" s="193">
        <f t="shared" si="4"/>
        <v>-1</v>
      </c>
      <c r="V75" s="193">
        <f t="shared" si="4"/>
        <v>-1</v>
      </c>
      <c r="W75" s="193" t="str">
        <f t="shared" si="4"/>
        <v>その他</v>
      </c>
    </row>
    <row r="76" spans="1:23" s="199" customFormat="1" ht="21" customHeight="1">
      <c r="A76" s="194" t="s">
        <v>1497</v>
      </c>
      <c r="B76" s="193" t="s">
        <v>1004</v>
      </c>
      <c r="C76" s="193" t="s">
        <v>1005</v>
      </c>
      <c r="D76" s="193" t="s">
        <v>1006</v>
      </c>
      <c r="E76" s="193" t="s">
        <v>1007</v>
      </c>
      <c r="F76" s="193" t="s">
        <v>1008</v>
      </c>
      <c r="G76" s="193" t="s">
        <v>1009</v>
      </c>
      <c r="H76" s="193" t="s">
        <v>1010</v>
      </c>
      <c r="I76" s="193" t="s">
        <v>1011</v>
      </c>
      <c r="J76" s="193" t="s">
        <v>1012</v>
      </c>
      <c r="K76" s="193"/>
      <c r="L76" s="193" t="s">
        <v>107</v>
      </c>
      <c r="N76" s="193" t="str">
        <f t="shared" si="5"/>
        <v>土地調査</v>
      </c>
      <c r="O76" s="193" t="str">
        <f t="shared" si="5"/>
        <v>土地評価</v>
      </c>
      <c r="P76" s="193" t="str">
        <f t="shared" si="5"/>
        <v>物件建築</v>
      </c>
      <c r="Q76" s="193" t="str">
        <f t="shared" si="4"/>
        <v>物件庭園</v>
      </c>
      <c r="R76" s="193" t="str">
        <f t="shared" si="4"/>
        <v>機械工作</v>
      </c>
      <c r="S76" s="193" t="str">
        <f t="shared" si="4"/>
        <v>営業補償</v>
      </c>
      <c r="T76" s="193" t="str">
        <f t="shared" si="4"/>
        <v>事業損失</v>
      </c>
      <c r="U76" s="193" t="str">
        <f t="shared" si="4"/>
        <v>補償関連</v>
      </c>
      <c r="V76" s="193">
        <f t="shared" si="4"/>
        <v>-1</v>
      </c>
      <c r="W76" s="193" t="str">
        <f t="shared" si="4"/>
        <v>その他</v>
      </c>
    </row>
    <row r="77" spans="1:23" s="199" customFormat="1" ht="21" customHeight="1">
      <c r="A77" s="194" t="s">
        <v>1498</v>
      </c>
      <c r="B77" s="193" t="s">
        <v>1013</v>
      </c>
      <c r="C77" s="193" t="s">
        <v>1014</v>
      </c>
      <c r="D77" s="193" t="s">
        <v>1015</v>
      </c>
      <c r="E77" s="193" t="s">
        <v>1016</v>
      </c>
      <c r="F77" s="193" t="s">
        <v>1017</v>
      </c>
      <c r="G77" s="193" t="s">
        <v>1018</v>
      </c>
      <c r="H77" s="193" t="s">
        <v>1019</v>
      </c>
      <c r="I77" s="193" t="s">
        <v>1020</v>
      </c>
      <c r="J77" s="193"/>
      <c r="K77" s="193"/>
      <c r="L77" s="193" t="s">
        <v>107</v>
      </c>
      <c r="N77" s="193" t="str">
        <f t="shared" si="5"/>
        <v>意識調査</v>
      </c>
      <c r="O77" s="193" t="str">
        <f t="shared" si="5"/>
        <v>市場調査</v>
      </c>
      <c r="P77" s="193" t="str">
        <f t="shared" si="5"/>
        <v>交通量調査</v>
      </c>
      <c r="Q77" s="193" t="str">
        <f t="shared" si="4"/>
        <v>生物調査</v>
      </c>
      <c r="R77" s="193" t="str">
        <f t="shared" si="4"/>
        <v>文化財調査</v>
      </c>
      <c r="S77" s="193" t="str">
        <f t="shared" si="4"/>
        <v>漏水調査</v>
      </c>
      <c r="T77" s="193" t="str">
        <f t="shared" si="4"/>
        <v>下水道TV調査</v>
      </c>
      <c r="U77" s="193">
        <f t="shared" si="4"/>
        <v>-1</v>
      </c>
      <c r="V77" s="193">
        <f t="shared" si="4"/>
        <v>-1</v>
      </c>
      <c r="W77" s="193" t="str">
        <f t="shared" si="4"/>
        <v>その他</v>
      </c>
    </row>
    <row r="78" spans="1:23" s="199" customFormat="1" ht="21" customHeight="1">
      <c r="A78" s="194" t="s">
        <v>1499</v>
      </c>
      <c r="B78" s="193" t="s">
        <v>1021</v>
      </c>
      <c r="C78" s="201" t="s">
        <v>1022</v>
      </c>
      <c r="D78" s="193"/>
      <c r="E78" s="193"/>
      <c r="F78" s="193"/>
      <c r="G78" s="193"/>
      <c r="H78" s="193"/>
      <c r="I78" s="193"/>
      <c r="J78" s="193"/>
      <c r="K78" s="193"/>
      <c r="L78" s="193"/>
      <c r="N78" s="193" t="str">
        <f t="shared" si="5"/>
        <v>土地家屋調査士業務</v>
      </c>
      <c r="O78" s="193">
        <f t="shared" si="5"/>
        <v>-1</v>
      </c>
      <c r="P78" s="193">
        <f t="shared" si="5"/>
        <v>-1</v>
      </c>
      <c r="Q78" s="193">
        <f t="shared" si="4"/>
        <v>-1</v>
      </c>
      <c r="R78" s="193">
        <f t="shared" si="4"/>
        <v>-1</v>
      </c>
      <c r="S78" s="193">
        <f t="shared" si="4"/>
        <v>-1</v>
      </c>
      <c r="T78" s="193">
        <f t="shared" si="4"/>
        <v>-1</v>
      </c>
      <c r="U78" s="193">
        <f t="shared" si="4"/>
        <v>-1</v>
      </c>
      <c r="V78" s="193">
        <f t="shared" si="4"/>
        <v>-1</v>
      </c>
      <c r="W78" s="193">
        <f t="shared" si="4"/>
        <v>-1</v>
      </c>
    </row>
    <row r="79" spans="1:23" s="199" customFormat="1" ht="21" customHeight="1">
      <c r="A79" s="194" t="s">
        <v>1500</v>
      </c>
      <c r="B79" s="193" t="s">
        <v>1023</v>
      </c>
      <c r="C79" s="193" t="s">
        <v>1024</v>
      </c>
      <c r="D79" s="193"/>
      <c r="E79" s="193"/>
      <c r="F79" s="193"/>
      <c r="G79" s="193"/>
      <c r="H79" s="193"/>
      <c r="I79" s="193"/>
      <c r="J79" s="193"/>
      <c r="K79" s="193"/>
      <c r="L79" s="193" t="s">
        <v>107</v>
      </c>
      <c r="N79" s="193" t="str">
        <f t="shared" si="5"/>
        <v>不動産鑑定</v>
      </c>
      <c r="O79" s="193">
        <f t="shared" si="5"/>
        <v>-1</v>
      </c>
      <c r="P79" s="193">
        <f t="shared" si="5"/>
        <v>-1</v>
      </c>
      <c r="Q79" s="193">
        <f t="shared" si="4"/>
        <v>-1</v>
      </c>
      <c r="R79" s="193">
        <f t="shared" si="4"/>
        <v>-1</v>
      </c>
      <c r="S79" s="193">
        <f t="shared" si="4"/>
        <v>-1</v>
      </c>
      <c r="T79" s="193">
        <f t="shared" si="4"/>
        <v>-1</v>
      </c>
      <c r="U79" s="193">
        <f t="shared" si="4"/>
        <v>-1</v>
      </c>
      <c r="V79" s="193">
        <f t="shared" si="4"/>
        <v>-1</v>
      </c>
      <c r="W79" s="193" t="str">
        <f t="shared" si="4"/>
        <v>その他</v>
      </c>
    </row>
    <row r="80" spans="1:23" s="199" customFormat="1" ht="21" customHeight="1">
      <c r="A80" s="194" t="s">
        <v>1501</v>
      </c>
      <c r="B80" s="193" t="s">
        <v>1025</v>
      </c>
      <c r="C80" s="193" t="s">
        <v>1026</v>
      </c>
      <c r="D80" s="198" t="s">
        <v>1027</v>
      </c>
      <c r="E80" s="193"/>
      <c r="F80" s="193"/>
      <c r="G80" s="193"/>
      <c r="H80" s="193"/>
      <c r="I80" s="193"/>
      <c r="J80" s="193"/>
      <c r="K80" s="193"/>
      <c r="L80" s="193" t="s">
        <v>107</v>
      </c>
      <c r="N80" s="193" t="str">
        <f t="shared" si="5"/>
        <v>調理員派遣方式</v>
      </c>
      <c r="O80" s="193" t="str">
        <f t="shared" si="5"/>
        <v>調理済給食配達方式</v>
      </c>
      <c r="P80" s="193">
        <f t="shared" si="5"/>
        <v>-1</v>
      </c>
      <c r="Q80" s="193">
        <f t="shared" si="4"/>
        <v>-1</v>
      </c>
      <c r="R80" s="193">
        <f t="shared" si="4"/>
        <v>-1</v>
      </c>
      <c r="S80" s="193">
        <f t="shared" si="4"/>
        <v>-1</v>
      </c>
      <c r="T80" s="193">
        <f t="shared" si="4"/>
        <v>-1</v>
      </c>
      <c r="U80" s="193">
        <f t="shared" si="4"/>
        <v>-1</v>
      </c>
      <c r="V80" s="193">
        <f t="shared" si="4"/>
        <v>-1</v>
      </c>
      <c r="W80" s="193" t="str">
        <f t="shared" si="4"/>
        <v>その他</v>
      </c>
    </row>
    <row r="81" spans="1:23" s="199" customFormat="1" ht="21" customHeight="1">
      <c r="A81" s="194" t="s">
        <v>1502</v>
      </c>
      <c r="B81" s="193" t="s">
        <v>1028</v>
      </c>
      <c r="C81" s="193" t="s">
        <v>1029</v>
      </c>
      <c r="D81" s="193" t="s">
        <v>1030</v>
      </c>
      <c r="E81" s="193" t="s">
        <v>1031</v>
      </c>
      <c r="F81" s="193"/>
      <c r="G81" s="193"/>
      <c r="H81" s="193"/>
      <c r="I81" s="193"/>
      <c r="J81" s="193"/>
      <c r="K81" s="193"/>
      <c r="L81" s="193" t="s">
        <v>1032</v>
      </c>
      <c r="N81" s="193" t="str">
        <f t="shared" si="5"/>
        <v>新聞、チラシ</v>
      </c>
      <c r="O81" s="193" t="str">
        <f t="shared" si="5"/>
        <v>テレビ、ラジオ</v>
      </c>
      <c r="P81" s="193" t="str">
        <f t="shared" si="5"/>
        <v>交通機関</v>
      </c>
      <c r="Q81" s="193">
        <f t="shared" si="4"/>
        <v>-1</v>
      </c>
      <c r="R81" s="193">
        <f t="shared" si="4"/>
        <v>-1</v>
      </c>
      <c r="S81" s="193">
        <f t="shared" si="4"/>
        <v>-1</v>
      </c>
      <c r="T81" s="193">
        <f t="shared" si="4"/>
        <v>-1</v>
      </c>
      <c r="U81" s="193">
        <f t="shared" si="4"/>
        <v>-1</v>
      </c>
      <c r="V81" s="193">
        <f t="shared" si="4"/>
        <v>-1</v>
      </c>
      <c r="W81" s="193" t="str">
        <f t="shared" si="4"/>
        <v>その他の媒体</v>
      </c>
    </row>
    <row r="82" spans="1:23" s="199" customFormat="1" ht="21" customHeight="1">
      <c r="A82" s="194" t="s">
        <v>1503</v>
      </c>
      <c r="B82" s="193" t="s">
        <v>1033</v>
      </c>
      <c r="C82" s="193" t="s">
        <v>1034</v>
      </c>
      <c r="D82" s="198" t="s">
        <v>1035</v>
      </c>
      <c r="E82" s="193" t="s">
        <v>1036</v>
      </c>
      <c r="F82" s="193" t="s">
        <v>1037</v>
      </c>
      <c r="G82" s="193" t="s">
        <v>1038</v>
      </c>
      <c r="H82" s="193"/>
      <c r="I82" s="193"/>
      <c r="J82" s="193"/>
      <c r="K82" s="193"/>
      <c r="L82" s="193" t="s">
        <v>107</v>
      </c>
      <c r="N82" s="193" t="str">
        <f t="shared" si="5"/>
        <v>企画・会場設営</v>
      </c>
      <c r="O82" s="193" t="str">
        <f t="shared" si="5"/>
        <v>運営（技術的な業務を含む）</v>
      </c>
      <c r="P82" s="193" t="str">
        <f t="shared" si="5"/>
        <v>イベント製作</v>
      </c>
      <c r="Q82" s="193" t="str">
        <f t="shared" si="4"/>
        <v>旅行（国外）</v>
      </c>
      <c r="R82" s="193" t="str">
        <f t="shared" si="4"/>
        <v>旅行（国内）</v>
      </c>
      <c r="S82" s="193">
        <f t="shared" si="4"/>
        <v>-1</v>
      </c>
      <c r="T82" s="193">
        <f t="shared" si="4"/>
        <v>-1</v>
      </c>
      <c r="U82" s="193">
        <f t="shared" si="4"/>
        <v>-1</v>
      </c>
      <c r="V82" s="193">
        <f t="shared" si="4"/>
        <v>-1</v>
      </c>
      <c r="W82" s="193" t="str">
        <f t="shared" si="4"/>
        <v>その他</v>
      </c>
    </row>
    <row r="83" spans="1:23" s="199" customFormat="1" ht="21" customHeight="1">
      <c r="A83" s="194" t="s">
        <v>1504</v>
      </c>
      <c r="B83" s="198" t="s">
        <v>1039</v>
      </c>
      <c r="C83" s="193" t="s">
        <v>1040</v>
      </c>
      <c r="D83" s="193"/>
      <c r="E83" s="193"/>
      <c r="F83" s="193"/>
      <c r="G83" s="193"/>
      <c r="H83" s="193"/>
      <c r="I83" s="193"/>
      <c r="J83" s="193"/>
      <c r="K83" s="193"/>
      <c r="L83" s="193" t="s">
        <v>107</v>
      </c>
      <c r="N83" s="193" t="str">
        <f t="shared" si="5"/>
        <v>複写サービス</v>
      </c>
      <c r="O83" s="193">
        <f t="shared" si="5"/>
        <v>-1</v>
      </c>
      <c r="P83" s="193">
        <f t="shared" si="5"/>
        <v>-1</v>
      </c>
      <c r="Q83" s="193">
        <f t="shared" si="4"/>
        <v>-1</v>
      </c>
      <c r="R83" s="193">
        <f t="shared" si="4"/>
        <v>-1</v>
      </c>
      <c r="S83" s="193">
        <f t="shared" si="4"/>
        <v>-1</v>
      </c>
      <c r="T83" s="193">
        <f t="shared" si="4"/>
        <v>-1</v>
      </c>
      <c r="U83" s="193">
        <f t="shared" si="4"/>
        <v>-1</v>
      </c>
      <c r="V83" s="193">
        <f t="shared" si="4"/>
        <v>-1</v>
      </c>
      <c r="W83" s="193" t="str">
        <f t="shared" si="4"/>
        <v>その他</v>
      </c>
    </row>
    <row r="84" spans="1:23" s="199" customFormat="1" ht="21" customHeight="1">
      <c r="A84" s="194" t="s">
        <v>1505</v>
      </c>
      <c r="B84" s="193" t="s">
        <v>1041</v>
      </c>
      <c r="C84" s="193" t="s">
        <v>1042</v>
      </c>
      <c r="D84" s="193" t="s">
        <v>1043</v>
      </c>
      <c r="E84" s="193" t="s">
        <v>1044</v>
      </c>
      <c r="F84" s="193" t="s">
        <v>1045</v>
      </c>
      <c r="G84" s="193"/>
      <c r="H84" s="193"/>
      <c r="I84" s="193"/>
      <c r="J84" s="193"/>
      <c r="K84" s="193"/>
      <c r="L84" s="193" t="s">
        <v>107</v>
      </c>
      <c r="N84" s="193" t="str">
        <f t="shared" si="5"/>
        <v>育林</v>
      </c>
      <c r="O84" s="193" t="str">
        <f t="shared" si="5"/>
        <v>素材生産</v>
      </c>
      <c r="P84" s="193" t="str">
        <f t="shared" si="5"/>
        <v>簡易土木</v>
      </c>
      <c r="Q84" s="193" t="str">
        <f t="shared" si="4"/>
        <v>修景業務</v>
      </c>
      <c r="R84" s="193">
        <f t="shared" si="4"/>
        <v>-1</v>
      </c>
      <c r="S84" s="193">
        <f t="shared" si="4"/>
        <v>-1</v>
      </c>
      <c r="T84" s="193">
        <f t="shared" si="4"/>
        <v>-1</v>
      </c>
      <c r="U84" s="193">
        <f t="shared" si="4"/>
        <v>-1</v>
      </c>
      <c r="V84" s="193">
        <f t="shared" si="4"/>
        <v>-1</v>
      </c>
      <c r="W84" s="193" t="str">
        <f t="shared" si="4"/>
        <v>その他</v>
      </c>
    </row>
    <row r="85" spans="1:23" s="199" customFormat="1" ht="21" customHeight="1">
      <c r="A85" s="194" t="s">
        <v>1506</v>
      </c>
      <c r="B85" s="198" t="s">
        <v>1046</v>
      </c>
      <c r="C85" s="193" t="s">
        <v>1047</v>
      </c>
      <c r="D85" s="193" t="s">
        <v>1048</v>
      </c>
      <c r="E85" s="193" t="s">
        <v>1049</v>
      </c>
      <c r="F85" s="193"/>
      <c r="G85" s="193"/>
      <c r="H85" s="193"/>
      <c r="I85" s="193"/>
      <c r="J85" s="193"/>
      <c r="K85" s="193"/>
      <c r="L85" s="193" t="s">
        <v>107</v>
      </c>
      <c r="N85" s="193" t="str">
        <f t="shared" si="5"/>
        <v>在宅サービス</v>
      </c>
      <c r="O85" s="193" t="str">
        <f t="shared" si="5"/>
        <v>入浴サービス</v>
      </c>
      <c r="P85" s="193" t="str">
        <f t="shared" si="5"/>
        <v>給食サービス</v>
      </c>
      <c r="Q85" s="193">
        <f t="shared" si="4"/>
        <v>-1</v>
      </c>
      <c r="R85" s="193">
        <f t="shared" si="4"/>
        <v>-1</v>
      </c>
      <c r="S85" s="193">
        <f t="shared" si="4"/>
        <v>-1</v>
      </c>
      <c r="T85" s="193">
        <f t="shared" si="4"/>
        <v>-1</v>
      </c>
      <c r="U85" s="193">
        <f t="shared" si="4"/>
        <v>-1</v>
      </c>
      <c r="V85" s="193">
        <f t="shared" si="4"/>
        <v>-1</v>
      </c>
      <c r="W85" s="193" t="str">
        <f t="shared" si="4"/>
        <v>その他</v>
      </c>
    </row>
    <row r="86" spans="1:23" s="199" customFormat="1" ht="21" customHeight="1">
      <c r="A86" s="194" t="s">
        <v>1507</v>
      </c>
      <c r="B86" s="193" t="s">
        <v>1050</v>
      </c>
      <c r="C86" s="193" t="s">
        <v>1051</v>
      </c>
      <c r="D86" s="193" t="s">
        <v>1052</v>
      </c>
      <c r="E86" s="193" t="s">
        <v>1053</v>
      </c>
      <c r="F86" s="193"/>
      <c r="G86" s="193"/>
      <c r="H86" s="193"/>
      <c r="I86" s="193"/>
      <c r="J86" s="193"/>
      <c r="K86" s="193"/>
      <c r="L86" s="193" t="s">
        <v>107</v>
      </c>
      <c r="N86" s="193" t="str">
        <f t="shared" si="5"/>
        <v>自動車保険</v>
      </c>
      <c r="O86" s="193" t="str">
        <f t="shared" si="5"/>
        <v>火災保険</v>
      </c>
      <c r="P86" s="193" t="str">
        <f t="shared" si="5"/>
        <v>地震保険</v>
      </c>
      <c r="Q86" s="193">
        <f t="shared" si="4"/>
        <v>-1</v>
      </c>
      <c r="R86" s="193">
        <f t="shared" si="4"/>
        <v>-1</v>
      </c>
      <c r="S86" s="193">
        <f t="shared" si="4"/>
        <v>-1</v>
      </c>
      <c r="T86" s="193">
        <f t="shared" si="4"/>
        <v>-1</v>
      </c>
      <c r="U86" s="193">
        <f t="shared" si="4"/>
        <v>-1</v>
      </c>
      <c r="V86" s="193">
        <f t="shared" si="4"/>
        <v>-1</v>
      </c>
      <c r="W86" s="193" t="str">
        <f t="shared" si="4"/>
        <v>その他</v>
      </c>
    </row>
    <row r="87" spans="1:23" s="199" customFormat="1" ht="21" customHeight="1">
      <c r="A87" s="194" t="s">
        <v>1508</v>
      </c>
      <c r="B87" s="193" t="s">
        <v>1054</v>
      </c>
      <c r="C87" s="193" t="s">
        <v>1055</v>
      </c>
      <c r="D87" s="193" t="s">
        <v>1056</v>
      </c>
      <c r="E87" s="193" t="s">
        <v>1057</v>
      </c>
      <c r="F87" s="193" t="s">
        <v>1058</v>
      </c>
      <c r="G87" s="193" t="s">
        <v>1059</v>
      </c>
      <c r="H87" s="198" t="s">
        <v>1060</v>
      </c>
      <c r="I87" s="193"/>
      <c r="J87" s="193"/>
      <c r="K87" s="193"/>
      <c r="L87" s="193" t="s">
        <v>107</v>
      </c>
      <c r="N87" s="193" t="str">
        <f t="shared" si="5"/>
        <v>樹木</v>
      </c>
      <c r="O87" s="193" t="str">
        <f t="shared" si="5"/>
        <v>公園等管理</v>
      </c>
      <c r="P87" s="193" t="str">
        <f t="shared" si="5"/>
        <v>花壇</v>
      </c>
      <c r="Q87" s="193" t="str">
        <f t="shared" si="4"/>
        <v>除草</v>
      </c>
      <c r="R87" s="193" t="str">
        <f t="shared" si="4"/>
        <v>松くい虫被害木伐倒</v>
      </c>
      <c r="S87" s="193" t="str">
        <f t="shared" si="4"/>
        <v>松くい虫防除薬剤樹幹注入</v>
      </c>
      <c r="T87" s="193">
        <f t="shared" si="4"/>
        <v>-1</v>
      </c>
      <c r="U87" s="193">
        <f t="shared" si="4"/>
        <v>-1</v>
      </c>
      <c r="V87" s="193">
        <f t="shared" si="4"/>
        <v>-1</v>
      </c>
      <c r="W87" s="193" t="str">
        <f t="shared" si="4"/>
        <v>その他</v>
      </c>
    </row>
    <row r="88" spans="1:23" s="199" customFormat="1" ht="21" customHeight="1">
      <c r="A88" s="194" t="s">
        <v>1509</v>
      </c>
      <c r="B88" s="193" t="s">
        <v>1061</v>
      </c>
      <c r="C88" s="193"/>
      <c r="D88" s="193" t="s">
        <v>1062</v>
      </c>
      <c r="E88" s="193" t="s">
        <v>1063</v>
      </c>
      <c r="F88" s="193" t="s">
        <v>1064</v>
      </c>
      <c r="G88" s="193" t="s">
        <v>1065</v>
      </c>
      <c r="H88" s="193" t="s">
        <v>1066</v>
      </c>
      <c r="I88" s="193"/>
      <c r="J88" s="193"/>
      <c r="K88" s="193"/>
      <c r="L88" s="193" t="s">
        <v>107</v>
      </c>
      <c r="N88" s="193">
        <f t="shared" si="5"/>
        <v>-1</v>
      </c>
      <c r="O88" s="193" t="str">
        <f t="shared" si="5"/>
        <v>外国語通訳・翻訳</v>
      </c>
      <c r="P88" s="193" t="str">
        <f t="shared" si="5"/>
        <v>議事録作成</v>
      </c>
      <c r="Q88" s="193" t="str">
        <f t="shared" si="5"/>
        <v>反訳・速記</v>
      </c>
      <c r="R88" s="193" t="str">
        <f t="shared" si="5"/>
        <v>封入封緘</v>
      </c>
      <c r="S88" s="193" t="str">
        <f t="shared" si="5"/>
        <v>外国語講師派遣</v>
      </c>
      <c r="T88" s="193">
        <f t="shared" si="5"/>
        <v>-1</v>
      </c>
      <c r="U88" s="193">
        <f t="shared" si="5"/>
        <v>-1</v>
      </c>
      <c r="V88" s="193">
        <f t="shared" si="5"/>
        <v>-1</v>
      </c>
      <c r="W88" s="193" t="str">
        <f t="shared" si="5"/>
        <v>その他</v>
      </c>
    </row>
    <row r="89" spans="1:23" s="199" customFormat="1" ht="21" customHeight="1">
      <c r="A89" s="194" t="s">
        <v>1510</v>
      </c>
      <c r="B89" s="193" t="s">
        <v>1067</v>
      </c>
      <c r="C89" s="193" t="s">
        <v>1062</v>
      </c>
      <c r="D89" s="193" t="s">
        <v>1063</v>
      </c>
      <c r="E89" s="193" t="s">
        <v>1064</v>
      </c>
      <c r="F89" s="193" t="s">
        <v>1068</v>
      </c>
      <c r="G89" s="193" t="s">
        <v>1069</v>
      </c>
      <c r="H89" s="198" t="s">
        <v>1070</v>
      </c>
      <c r="I89" s="193"/>
      <c r="J89" s="193"/>
      <c r="K89" s="193"/>
      <c r="L89" s="193" t="s">
        <v>107</v>
      </c>
      <c r="N89" s="193" t="str">
        <f t="shared" si="5"/>
        <v>外国語通訳・翻訳</v>
      </c>
      <c r="O89" s="193" t="str">
        <f t="shared" si="5"/>
        <v>議事録作成</v>
      </c>
      <c r="P89" s="193" t="str">
        <f t="shared" si="5"/>
        <v>反訳・速記</v>
      </c>
      <c r="Q89" s="193" t="str">
        <f t="shared" si="5"/>
        <v>封入封緘</v>
      </c>
      <c r="R89" s="193" t="str">
        <f t="shared" si="5"/>
        <v>収納代行</v>
      </c>
      <c r="S89" s="193" t="str">
        <f t="shared" si="5"/>
        <v>遊泳監視・スポーツ指導</v>
      </c>
      <c r="T89" s="193">
        <f t="shared" si="5"/>
        <v>-1</v>
      </c>
      <c r="U89" s="193">
        <f t="shared" si="5"/>
        <v>-1</v>
      </c>
      <c r="V89" s="193">
        <f t="shared" si="5"/>
        <v>-1</v>
      </c>
      <c r="W89" s="193" t="str">
        <f t="shared" si="5"/>
        <v>その他</v>
      </c>
    </row>
    <row r="90" spans="1:23" s="199" customFormat="1" ht="22.5" customHeight="1">
      <c r="A90" s="194" t="s">
        <v>1511</v>
      </c>
      <c r="B90" s="193" t="s">
        <v>1071</v>
      </c>
      <c r="C90" s="193" t="s">
        <v>1072</v>
      </c>
      <c r="D90" s="193" t="s">
        <v>1073</v>
      </c>
      <c r="E90" s="193" t="s">
        <v>1074</v>
      </c>
      <c r="F90" s="193" t="s">
        <v>1075</v>
      </c>
      <c r="G90" s="193"/>
      <c r="H90" s="193"/>
      <c r="I90" s="193"/>
      <c r="J90" s="193"/>
      <c r="K90" s="193"/>
      <c r="L90" s="202" t="s">
        <v>107</v>
      </c>
      <c r="N90" s="193" t="str">
        <f t="shared" si="5"/>
        <v>青写真</v>
      </c>
      <c r="O90" s="193" t="str">
        <f t="shared" si="5"/>
        <v>カラーコピー</v>
      </c>
      <c r="P90" s="193" t="str">
        <f t="shared" si="5"/>
        <v>第二原図</v>
      </c>
      <c r="Q90" s="193" t="str">
        <f t="shared" si="5"/>
        <v>マイクロフィルム</v>
      </c>
      <c r="R90" s="193">
        <f t="shared" si="5"/>
        <v>-1</v>
      </c>
      <c r="S90" s="193">
        <f t="shared" si="5"/>
        <v>-1</v>
      </c>
      <c r="T90" s="193">
        <f t="shared" si="5"/>
        <v>-1</v>
      </c>
      <c r="U90" s="193">
        <f t="shared" si="5"/>
        <v>-1</v>
      </c>
      <c r="V90" s="193">
        <f t="shared" si="5"/>
        <v>-1</v>
      </c>
      <c r="W90" s="193" t="str">
        <f t="shared" si="5"/>
        <v>その他</v>
      </c>
    </row>
    <row r="91" spans="1:23" s="199" customFormat="1" ht="22.5" customHeight="1">
      <c r="A91" s="194" t="s">
        <v>1512</v>
      </c>
      <c r="B91" s="193" t="s">
        <v>1076</v>
      </c>
      <c r="C91" s="193" t="s">
        <v>1077</v>
      </c>
      <c r="D91" s="200" t="s">
        <v>1078</v>
      </c>
      <c r="E91" s="193" t="s">
        <v>1079</v>
      </c>
      <c r="F91" s="193" t="s">
        <v>1080</v>
      </c>
      <c r="G91" s="193" t="s">
        <v>1081</v>
      </c>
      <c r="H91" s="193" t="s">
        <v>1082</v>
      </c>
      <c r="I91" s="193" t="s">
        <v>1083</v>
      </c>
      <c r="J91" s="193"/>
      <c r="K91" s="193"/>
      <c r="L91" s="202" t="s">
        <v>107</v>
      </c>
      <c r="N91" s="193" t="str">
        <f t="shared" si="5"/>
        <v>頁物</v>
      </c>
      <c r="O91" s="193" t="str">
        <f t="shared" si="5"/>
        <v>ｶﾗｰ印刷（ﾎﾟｽﾀｰ､ﾊﾟﾝﾌﾚｯﾄ､ﾁﾗｼ等）</v>
      </c>
      <c r="P91" s="193" t="str">
        <f t="shared" si="5"/>
        <v>広報誌</v>
      </c>
      <c r="Q91" s="193" t="str">
        <f t="shared" si="5"/>
        <v>CD-ROMプレス</v>
      </c>
      <c r="R91" s="193" t="str">
        <f t="shared" si="5"/>
        <v>電子出版</v>
      </c>
      <c r="S91" s="193" t="str">
        <f t="shared" si="5"/>
        <v>手帳</v>
      </c>
      <c r="T91" s="193" t="str">
        <f t="shared" si="5"/>
        <v>地図・白図</v>
      </c>
      <c r="U91" s="193">
        <f t="shared" si="5"/>
        <v>-1</v>
      </c>
      <c r="V91" s="193">
        <f t="shared" si="5"/>
        <v>-1</v>
      </c>
      <c r="W91" s="193" t="str">
        <f t="shared" si="5"/>
        <v>その他</v>
      </c>
    </row>
    <row r="92" spans="1:23" s="199" customFormat="1" ht="22.5" customHeight="1">
      <c r="A92" s="194" t="s">
        <v>1513</v>
      </c>
      <c r="B92" s="193" t="s">
        <v>1084</v>
      </c>
      <c r="C92" s="193" t="s">
        <v>1085</v>
      </c>
      <c r="D92" s="193" t="s">
        <v>1086</v>
      </c>
      <c r="E92" s="193"/>
      <c r="F92" s="193"/>
      <c r="G92" s="193"/>
      <c r="H92" s="193"/>
      <c r="I92" s="193"/>
      <c r="J92" s="193"/>
      <c r="K92" s="193"/>
      <c r="L92" s="202" t="s">
        <v>107</v>
      </c>
      <c r="N92" s="193" t="str">
        <f t="shared" si="5"/>
        <v>少量の単色頁物</v>
      </c>
      <c r="O92" s="193" t="str">
        <f t="shared" si="5"/>
        <v>単色チラシ</v>
      </c>
      <c r="P92" s="193">
        <f t="shared" si="5"/>
        <v>-1</v>
      </c>
      <c r="Q92" s="193">
        <f t="shared" si="5"/>
        <v>-1</v>
      </c>
      <c r="R92" s="193">
        <f t="shared" si="5"/>
        <v>-1</v>
      </c>
      <c r="S92" s="193">
        <f t="shared" si="5"/>
        <v>-1</v>
      </c>
      <c r="T92" s="193">
        <f t="shared" si="5"/>
        <v>-1</v>
      </c>
      <c r="U92" s="193">
        <f t="shared" si="5"/>
        <v>-1</v>
      </c>
      <c r="V92" s="193">
        <f t="shared" si="5"/>
        <v>-1</v>
      </c>
      <c r="W92" s="193" t="str">
        <f t="shared" si="5"/>
        <v>その他</v>
      </c>
    </row>
    <row r="93" spans="1:23" s="199" customFormat="1" ht="22.5" customHeight="1">
      <c r="A93" s="194" t="s">
        <v>1514</v>
      </c>
      <c r="B93" s="193" t="s">
        <v>1087</v>
      </c>
      <c r="C93" s="193" t="s">
        <v>1088</v>
      </c>
      <c r="D93" s="193"/>
      <c r="E93" s="193"/>
      <c r="F93" s="193"/>
      <c r="G93" s="193"/>
      <c r="H93" s="193"/>
      <c r="I93" s="193"/>
      <c r="J93" s="193"/>
      <c r="K93" s="193"/>
      <c r="L93" s="202" t="s">
        <v>107</v>
      </c>
      <c r="N93" s="193" t="str">
        <f t="shared" si="5"/>
        <v>伝票類・帳票類</v>
      </c>
      <c r="O93" s="193">
        <f t="shared" si="5"/>
        <v>-1</v>
      </c>
      <c r="P93" s="193">
        <f t="shared" si="5"/>
        <v>-1</v>
      </c>
      <c r="Q93" s="193">
        <f t="shared" si="5"/>
        <v>-1</v>
      </c>
      <c r="R93" s="193">
        <f t="shared" si="5"/>
        <v>-1</v>
      </c>
      <c r="S93" s="193">
        <f t="shared" si="5"/>
        <v>-1</v>
      </c>
      <c r="T93" s="193">
        <f t="shared" si="5"/>
        <v>-1</v>
      </c>
      <c r="U93" s="193">
        <f t="shared" si="5"/>
        <v>-1</v>
      </c>
      <c r="V93" s="193">
        <f t="shared" si="5"/>
        <v>-1</v>
      </c>
      <c r="W93" s="193" t="str">
        <f t="shared" si="5"/>
        <v>その他</v>
      </c>
    </row>
    <row r="94" spans="1:23" s="199" customFormat="1" ht="22.5" customHeight="1">
      <c r="A94" s="194" t="s">
        <v>1515</v>
      </c>
      <c r="B94" s="193" t="s">
        <v>1089</v>
      </c>
      <c r="C94" s="193" t="s">
        <v>1090</v>
      </c>
      <c r="D94" s="193" t="s">
        <v>1091</v>
      </c>
      <c r="E94" s="193" t="s">
        <v>1092</v>
      </c>
      <c r="F94" s="193" t="s">
        <v>1093</v>
      </c>
      <c r="G94" s="193" t="s">
        <v>1094</v>
      </c>
      <c r="H94" s="193" t="s">
        <v>1095</v>
      </c>
      <c r="I94" s="198" t="s">
        <v>1096</v>
      </c>
      <c r="J94" s="193"/>
      <c r="K94" s="193"/>
      <c r="L94" s="202" t="s">
        <v>107</v>
      </c>
      <c r="N94" s="193" t="str">
        <f t="shared" si="5"/>
        <v>連続帳票</v>
      </c>
      <c r="O94" s="193" t="str">
        <f t="shared" si="5"/>
        <v>カットシート</v>
      </c>
      <c r="P94" s="193" t="str">
        <f t="shared" si="5"/>
        <v>OCR帳票</v>
      </c>
      <c r="Q94" s="193" t="str">
        <f t="shared" si="5"/>
        <v>OMR帳票</v>
      </c>
      <c r="R94" s="193" t="str">
        <f t="shared" si="5"/>
        <v>通知書</v>
      </c>
      <c r="S94" s="193" t="str">
        <f t="shared" si="5"/>
        <v>圧着はがき</v>
      </c>
      <c r="T94" s="193" t="str">
        <f t="shared" si="5"/>
        <v>三つ折りシークレットはがき</v>
      </c>
      <c r="U94" s="193">
        <f t="shared" si="5"/>
        <v>-1</v>
      </c>
      <c r="V94" s="193">
        <f t="shared" si="5"/>
        <v>-1</v>
      </c>
      <c r="W94" s="193" t="str">
        <f t="shared" si="5"/>
        <v>その他</v>
      </c>
    </row>
    <row r="95" spans="1:23" s="199" customFormat="1" ht="22.5" customHeight="1">
      <c r="A95" s="194" t="s">
        <v>1516</v>
      </c>
      <c r="B95" s="193" t="s">
        <v>1097</v>
      </c>
      <c r="C95" s="193" t="s">
        <v>1098</v>
      </c>
      <c r="D95" s="193" t="s">
        <v>1099</v>
      </c>
      <c r="E95" s="193" t="s">
        <v>1100</v>
      </c>
      <c r="F95" s="193" t="s">
        <v>1101</v>
      </c>
      <c r="G95" s="193" t="s">
        <v>1102</v>
      </c>
      <c r="H95" s="193" t="s">
        <v>1103</v>
      </c>
      <c r="I95" s="193"/>
      <c r="J95" s="193"/>
      <c r="K95" s="193"/>
      <c r="L95" s="202" t="s">
        <v>107</v>
      </c>
      <c r="N95" s="193" t="str">
        <f t="shared" si="5"/>
        <v>シール・ラベル</v>
      </c>
      <c r="O95" s="193" t="str">
        <f t="shared" si="5"/>
        <v>テレカ</v>
      </c>
      <c r="P95" s="193" t="str">
        <f t="shared" si="5"/>
        <v>スクリーン</v>
      </c>
      <c r="Q95" s="193" t="str">
        <f t="shared" si="5"/>
        <v>ノーカーボン</v>
      </c>
      <c r="R95" s="193" t="str">
        <f t="shared" si="5"/>
        <v>ナンバリング</v>
      </c>
      <c r="S95" s="193" t="str">
        <f t="shared" si="5"/>
        <v>偽造防止用紙</v>
      </c>
      <c r="T95" s="193">
        <f t="shared" si="5"/>
        <v>-1</v>
      </c>
      <c r="U95" s="193">
        <f t="shared" si="5"/>
        <v>-1</v>
      </c>
      <c r="V95" s="193">
        <f t="shared" si="5"/>
        <v>-1</v>
      </c>
      <c r="W95" s="193" t="str">
        <f t="shared" si="5"/>
        <v>その他</v>
      </c>
    </row>
    <row r="96" spans="1:23" s="199" customFormat="1" ht="22.5" customHeight="1">
      <c r="A96" s="194" t="s">
        <v>1517</v>
      </c>
      <c r="B96" s="193" t="s">
        <v>1104</v>
      </c>
      <c r="C96" s="193" t="s">
        <v>1105</v>
      </c>
      <c r="D96" s="193" t="s">
        <v>1106</v>
      </c>
      <c r="E96" s="193" t="s">
        <v>1107</v>
      </c>
      <c r="F96" s="193"/>
      <c r="G96" s="193"/>
      <c r="H96" s="193"/>
      <c r="I96" s="193"/>
      <c r="J96" s="193"/>
      <c r="K96" s="193"/>
      <c r="L96" s="202" t="s">
        <v>107</v>
      </c>
      <c r="N96" s="193" t="str">
        <f t="shared" si="5"/>
        <v>一般書籍</v>
      </c>
      <c r="O96" s="193" t="str">
        <f t="shared" si="5"/>
        <v>地図</v>
      </c>
      <c r="P96" s="193" t="str">
        <f t="shared" si="5"/>
        <v>洋書</v>
      </c>
      <c r="Q96" s="193">
        <f t="shared" si="5"/>
        <v>-1</v>
      </c>
      <c r="R96" s="193">
        <f t="shared" si="5"/>
        <v>-1</v>
      </c>
      <c r="S96" s="193">
        <f t="shared" si="5"/>
        <v>-1</v>
      </c>
      <c r="T96" s="193">
        <f t="shared" si="5"/>
        <v>-1</v>
      </c>
      <c r="U96" s="193">
        <f t="shared" si="5"/>
        <v>-1</v>
      </c>
      <c r="V96" s="193">
        <f t="shared" si="5"/>
        <v>-1</v>
      </c>
      <c r="W96" s="193" t="str">
        <f t="shared" si="5"/>
        <v>その他</v>
      </c>
    </row>
    <row r="97" spans="1:23" s="199" customFormat="1" ht="22.5" customHeight="1">
      <c r="A97" s="194" t="s">
        <v>1518</v>
      </c>
      <c r="B97" s="193" t="s">
        <v>1108</v>
      </c>
      <c r="C97" s="198" t="s">
        <v>1109</v>
      </c>
      <c r="D97" s="193" t="s">
        <v>1110</v>
      </c>
      <c r="E97" s="193" t="s">
        <v>1111</v>
      </c>
      <c r="F97" s="193" t="s">
        <v>1112</v>
      </c>
      <c r="G97" s="193" t="s">
        <v>1113</v>
      </c>
      <c r="H97" s="193" t="s">
        <v>1114</v>
      </c>
      <c r="I97" s="193" t="s">
        <v>1115</v>
      </c>
      <c r="J97" s="193" t="s">
        <v>1116</v>
      </c>
      <c r="K97" s="193" t="s">
        <v>1117</v>
      </c>
      <c r="L97" s="202" t="s">
        <v>107</v>
      </c>
      <c r="N97" s="193" t="str">
        <f t="shared" si="5"/>
        <v>旋盤・ボール盤・プレス機械</v>
      </c>
      <c r="O97" s="193" t="str">
        <f t="shared" si="5"/>
        <v>ポンプ</v>
      </c>
      <c r="P97" s="193" t="str">
        <f t="shared" si="5"/>
        <v>切断機</v>
      </c>
      <c r="Q97" s="193" t="str">
        <f t="shared" si="5"/>
        <v>溶解機・溶断機</v>
      </c>
      <c r="R97" s="193" t="str">
        <f t="shared" si="5"/>
        <v>電動工具</v>
      </c>
      <c r="S97" s="193" t="str">
        <f t="shared" si="5"/>
        <v>木工機械</v>
      </c>
      <c r="T97" s="193" t="str">
        <f t="shared" si="5"/>
        <v>雑工具</v>
      </c>
      <c r="U97" s="193" t="str">
        <f t="shared" si="5"/>
        <v>ミシン</v>
      </c>
      <c r="V97" s="193" t="str">
        <f t="shared" si="5"/>
        <v>小型発電機</v>
      </c>
      <c r="W97" s="193" t="str">
        <f t="shared" si="5"/>
        <v>その他</v>
      </c>
    </row>
    <row r="98" spans="1:23" s="199" customFormat="1" ht="22.5" customHeight="1">
      <c r="A98" s="194" t="s">
        <v>1519</v>
      </c>
      <c r="B98" s="193" t="s">
        <v>1118</v>
      </c>
      <c r="C98" s="193" t="s">
        <v>1119</v>
      </c>
      <c r="D98" s="193" t="s">
        <v>1120</v>
      </c>
      <c r="E98" s="193" t="s">
        <v>1121</v>
      </c>
      <c r="F98" s="193"/>
      <c r="G98" s="193"/>
      <c r="H98" s="193"/>
      <c r="I98" s="193"/>
      <c r="J98" s="193"/>
      <c r="K98" s="193"/>
      <c r="L98" s="202" t="s">
        <v>107</v>
      </c>
      <c r="N98" s="193" t="str">
        <f t="shared" si="5"/>
        <v>削岩機</v>
      </c>
      <c r="O98" s="193" t="str">
        <f t="shared" si="5"/>
        <v>杭打機</v>
      </c>
      <c r="P98" s="193" t="str">
        <f t="shared" si="5"/>
        <v>クレーン</v>
      </c>
      <c r="Q98" s="193">
        <f t="shared" si="5"/>
        <v>-1</v>
      </c>
      <c r="R98" s="193">
        <f t="shared" si="5"/>
        <v>-1</v>
      </c>
      <c r="S98" s="193">
        <f t="shared" si="5"/>
        <v>-1</v>
      </c>
      <c r="T98" s="193">
        <f t="shared" si="5"/>
        <v>-1</v>
      </c>
      <c r="U98" s="193">
        <f t="shared" si="5"/>
        <v>-1</v>
      </c>
      <c r="V98" s="193">
        <f t="shared" si="5"/>
        <v>-1</v>
      </c>
      <c r="W98" s="193" t="str">
        <f t="shared" si="5"/>
        <v>その他</v>
      </c>
    </row>
    <row r="99" spans="1:23" s="199" customFormat="1" ht="22.5" customHeight="1">
      <c r="A99" s="194" t="s">
        <v>1520</v>
      </c>
      <c r="B99" s="193" t="s">
        <v>1122</v>
      </c>
      <c r="C99" s="193" t="s">
        <v>1123</v>
      </c>
      <c r="D99" s="193" t="s">
        <v>1124</v>
      </c>
      <c r="E99" s="193" t="s">
        <v>1125</v>
      </c>
      <c r="F99" s="193" t="s">
        <v>1126</v>
      </c>
      <c r="G99" s="193" t="s">
        <v>1127</v>
      </c>
      <c r="H99" s="193"/>
      <c r="I99" s="193"/>
      <c r="J99" s="193"/>
      <c r="K99" s="193"/>
      <c r="L99" s="202" t="s">
        <v>107</v>
      </c>
      <c r="N99" s="193" t="str">
        <f t="shared" si="5"/>
        <v>洋楽器</v>
      </c>
      <c r="O99" s="193" t="str">
        <f t="shared" si="5"/>
        <v>和楽器</v>
      </c>
      <c r="P99" s="193" t="str">
        <f t="shared" si="5"/>
        <v>電気楽器</v>
      </c>
      <c r="Q99" s="193" t="str">
        <f t="shared" si="5"/>
        <v>CD、レコード</v>
      </c>
      <c r="R99" s="193" t="str">
        <f t="shared" si="5"/>
        <v>楽譜</v>
      </c>
      <c r="S99" s="193">
        <f t="shared" si="5"/>
        <v>-1</v>
      </c>
      <c r="T99" s="193">
        <f t="shared" si="5"/>
        <v>-1</v>
      </c>
      <c r="U99" s="193">
        <f t="shared" si="5"/>
        <v>-1</v>
      </c>
      <c r="V99" s="193">
        <f t="shared" si="5"/>
        <v>-1</v>
      </c>
      <c r="W99" s="193" t="str">
        <f t="shared" si="5"/>
        <v>その他</v>
      </c>
    </row>
    <row r="100" spans="1:23" s="199" customFormat="1" ht="22.5" customHeight="1">
      <c r="A100" s="194" t="s">
        <v>1521</v>
      </c>
      <c r="B100" s="193" t="s">
        <v>1128</v>
      </c>
      <c r="C100" s="193" t="s">
        <v>1129</v>
      </c>
      <c r="D100" s="193" t="s">
        <v>1130</v>
      </c>
      <c r="E100" s="193" t="s">
        <v>1131</v>
      </c>
      <c r="F100" s="193" t="s">
        <v>1132</v>
      </c>
      <c r="G100" s="198" t="s">
        <v>1133</v>
      </c>
      <c r="H100" s="193" t="s">
        <v>1134</v>
      </c>
      <c r="I100" s="193"/>
      <c r="J100" s="193"/>
      <c r="K100" s="193"/>
      <c r="L100" s="202" t="s">
        <v>107</v>
      </c>
      <c r="N100" s="193" t="str">
        <f t="shared" si="5"/>
        <v>映写機</v>
      </c>
      <c r="O100" s="193" t="str">
        <f t="shared" si="5"/>
        <v>ビデオプロジェクター</v>
      </c>
      <c r="P100" s="193" t="str">
        <f t="shared" si="5"/>
        <v>LL機器材</v>
      </c>
      <c r="Q100" s="193" t="str">
        <f t="shared" si="5"/>
        <v>映画フィルム</v>
      </c>
      <c r="R100" s="193" t="str">
        <f t="shared" si="5"/>
        <v>ﾋﾞﾃﾞｵ・CD-ROM・DVDｿﾌﾄ</v>
      </c>
      <c r="S100" s="193" t="str">
        <f t="shared" si="5"/>
        <v>音響映像機器</v>
      </c>
      <c r="T100" s="193">
        <f t="shared" si="5"/>
        <v>-1</v>
      </c>
      <c r="U100" s="193">
        <f t="shared" si="5"/>
        <v>-1</v>
      </c>
      <c r="V100" s="193">
        <f t="shared" si="5"/>
        <v>-1</v>
      </c>
      <c r="W100" s="193" t="str">
        <f t="shared" si="5"/>
        <v>その他</v>
      </c>
    </row>
    <row r="101" spans="1:23" s="199" customFormat="1" ht="22.5" customHeight="1">
      <c r="A101" s="194" t="s">
        <v>1522</v>
      </c>
      <c r="B101" s="193" t="s">
        <v>1135</v>
      </c>
      <c r="C101" s="200" t="s">
        <v>1136</v>
      </c>
      <c r="D101" s="193" t="s">
        <v>1137</v>
      </c>
      <c r="E101" s="193" t="s">
        <v>1138</v>
      </c>
      <c r="F101" s="193"/>
      <c r="G101" s="193"/>
      <c r="H101" s="193"/>
      <c r="I101" s="193"/>
      <c r="J101" s="193"/>
      <c r="K101" s="193"/>
      <c r="L101" s="202" t="s">
        <v>107</v>
      </c>
      <c r="N101" s="193" t="str">
        <f t="shared" si="5"/>
        <v>カメラ（デジタルカメラを含む）・フィルム</v>
      </c>
      <c r="O101" s="193" t="str">
        <f t="shared" si="5"/>
        <v>印画紙・現像液</v>
      </c>
      <c r="P101" s="193" t="str">
        <f t="shared" si="5"/>
        <v>DPE</v>
      </c>
      <c r="Q101" s="193">
        <f t="shared" si="5"/>
        <v>-1</v>
      </c>
      <c r="R101" s="193">
        <f t="shared" si="5"/>
        <v>-1</v>
      </c>
      <c r="S101" s="193">
        <f t="shared" si="5"/>
        <v>-1</v>
      </c>
      <c r="T101" s="193">
        <f t="shared" si="5"/>
        <v>-1</v>
      </c>
      <c r="U101" s="193">
        <f t="shared" si="5"/>
        <v>-1</v>
      </c>
      <c r="V101" s="193">
        <f t="shared" si="5"/>
        <v>-1</v>
      </c>
      <c r="W101" s="193" t="str">
        <f t="shared" si="5"/>
        <v>その他</v>
      </c>
    </row>
    <row r="102" spans="1:23" s="199" customFormat="1" ht="33.75" customHeight="1">
      <c r="A102" s="194" t="s">
        <v>1523</v>
      </c>
      <c r="B102" s="193" t="s">
        <v>1139</v>
      </c>
      <c r="C102" s="200" t="s">
        <v>1140</v>
      </c>
      <c r="D102" s="193" t="s">
        <v>1141</v>
      </c>
      <c r="E102" s="198" t="s">
        <v>1142</v>
      </c>
      <c r="F102" s="193" t="s">
        <v>1143</v>
      </c>
      <c r="G102" s="193" t="s">
        <v>1144</v>
      </c>
      <c r="H102" s="193" t="s">
        <v>1145</v>
      </c>
      <c r="I102" s="198" t="s">
        <v>1146</v>
      </c>
      <c r="J102" s="198" t="s">
        <v>1147</v>
      </c>
      <c r="K102" s="193" t="s">
        <v>1148</v>
      </c>
      <c r="L102" s="202" t="s">
        <v>107</v>
      </c>
      <c r="N102" s="193" t="str">
        <f t="shared" si="5"/>
        <v>大型汎用コンピュータ（スーパーコンピュータ等）</v>
      </c>
      <c r="O102" s="193" t="str">
        <f t="shared" ref="O102:W130" si="6">IF(D102="",-1,D102)</f>
        <v>オフィスコンピュータ</v>
      </c>
      <c r="P102" s="193" t="str">
        <f t="shared" si="6"/>
        <v>パーソナルコンピュータ</v>
      </c>
      <c r="Q102" s="193" t="str">
        <f t="shared" si="6"/>
        <v>CAD・CAM</v>
      </c>
      <c r="R102" s="193" t="str">
        <f t="shared" si="6"/>
        <v>サーバー</v>
      </c>
      <c r="S102" s="193" t="str">
        <f t="shared" si="6"/>
        <v>磁気テープ・カセット</v>
      </c>
      <c r="T102" s="193" t="str">
        <f t="shared" si="6"/>
        <v>コンピュータ周辺機器</v>
      </c>
      <c r="U102" s="193" t="str">
        <f t="shared" si="6"/>
        <v>パッケージソフトウエア</v>
      </c>
      <c r="V102" s="193" t="str">
        <f t="shared" si="6"/>
        <v>サプライ用品</v>
      </c>
      <c r="W102" s="193" t="str">
        <f t="shared" si="6"/>
        <v>その他</v>
      </c>
    </row>
    <row r="103" spans="1:23" s="199" customFormat="1" ht="22.5" customHeight="1">
      <c r="A103" s="194" t="s">
        <v>1524</v>
      </c>
      <c r="B103" s="193" t="s">
        <v>1149</v>
      </c>
      <c r="C103" s="193" t="s">
        <v>1150</v>
      </c>
      <c r="D103" s="193" t="s">
        <v>1151</v>
      </c>
      <c r="E103" s="193" t="s">
        <v>1152</v>
      </c>
      <c r="F103" s="193" t="s">
        <v>1153</v>
      </c>
      <c r="G103" s="193" t="s">
        <v>1154</v>
      </c>
      <c r="H103" s="193" t="s">
        <v>1155</v>
      </c>
      <c r="I103" s="193" t="s">
        <v>1148</v>
      </c>
      <c r="J103" s="193" t="s">
        <v>1156</v>
      </c>
      <c r="K103" s="193" t="s">
        <v>1157</v>
      </c>
      <c r="L103" s="202" t="s">
        <v>107</v>
      </c>
      <c r="N103" s="193" t="str">
        <f t="shared" ref="N103:Q150" si="7">IF(C103="",-1,C103)</f>
        <v>製版機</v>
      </c>
      <c r="O103" s="193" t="str">
        <f t="shared" si="6"/>
        <v>シュレッダー</v>
      </c>
      <c r="P103" s="193" t="str">
        <f t="shared" si="6"/>
        <v>複写機</v>
      </c>
      <c r="Q103" s="193" t="str">
        <f t="shared" si="6"/>
        <v>軽印刷機</v>
      </c>
      <c r="R103" s="193" t="str">
        <f t="shared" si="6"/>
        <v>帳合機</v>
      </c>
      <c r="S103" s="193" t="str">
        <f t="shared" si="6"/>
        <v>マイクロリーダー</v>
      </c>
      <c r="T103" s="193" t="str">
        <f t="shared" si="6"/>
        <v>サプライ用品</v>
      </c>
      <c r="U103" s="193" t="str">
        <f t="shared" si="6"/>
        <v>卓上製本機</v>
      </c>
      <c r="V103" s="193" t="str">
        <f t="shared" si="6"/>
        <v>裁断機</v>
      </c>
      <c r="W103" s="193" t="str">
        <f t="shared" si="6"/>
        <v>その他</v>
      </c>
    </row>
    <row r="104" spans="1:23" s="199" customFormat="1" ht="22.5" customHeight="1">
      <c r="A104" s="194" t="s">
        <v>1525</v>
      </c>
      <c r="B104" s="193" t="s">
        <v>1158</v>
      </c>
      <c r="C104" s="193" t="s">
        <v>1159</v>
      </c>
      <c r="D104" s="193" t="s">
        <v>1160</v>
      </c>
      <c r="E104" s="193" t="s">
        <v>1161</v>
      </c>
      <c r="F104" s="193" t="s">
        <v>1162</v>
      </c>
      <c r="G104" s="193" t="s">
        <v>1163</v>
      </c>
      <c r="H104" s="193" t="s">
        <v>1164</v>
      </c>
      <c r="I104" s="193" t="s">
        <v>1165</v>
      </c>
      <c r="J104" s="193" t="s">
        <v>1166</v>
      </c>
      <c r="K104" s="193" t="s">
        <v>1167</v>
      </c>
      <c r="L104" s="202" t="s">
        <v>107</v>
      </c>
      <c r="N104" s="193" t="str">
        <f t="shared" si="7"/>
        <v>机・椅子（事務用）</v>
      </c>
      <c r="O104" s="193" t="str">
        <f t="shared" si="6"/>
        <v>机・椅子（会議用）</v>
      </c>
      <c r="P104" s="193" t="str">
        <f t="shared" si="6"/>
        <v>テーブル</v>
      </c>
      <c r="Q104" s="193" t="str">
        <f t="shared" si="6"/>
        <v>ロッカー</v>
      </c>
      <c r="R104" s="193" t="str">
        <f t="shared" si="6"/>
        <v>棚</v>
      </c>
      <c r="S104" s="193" t="str">
        <f t="shared" si="6"/>
        <v>応接セット</v>
      </c>
      <c r="T104" s="193" t="str">
        <f t="shared" si="6"/>
        <v>収納家具</v>
      </c>
      <c r="U104" s="193" t="str">
        <f t="shared" si="6"/>
        <v>特注品（木製）</v>
      </c>
      <c r="V104" s="193" t="str">
        <f t="shared" si="6"/>
        <v>特注品（金属製ほか）</v>
      </c>
      <c r="W104" s="193" t="str">
        <f t="shared" si="6"/>
        <v>その他</v>
      </c>
    </row>
    <row r="105" spans="1:23" s="199" customFormat="1" ht="22.5" customHeight="1">
      <c r="A105" s="194" t="s">
        <v>1526</v>
      </c>
      <c r="B105" s="193" t="s">
        <v>1168</v>
      </c>
      <c r="C105" s="193" t="s">
        <v>1169</v>
      </c>
      <c r="D105" s="193" t="s">
        <v>1170</v>
      </c>
      <c r="E105" s="193" t="s">
        <v>1171</v>
      </c>
      <c r="F105" s="193" t="s">
        <v>1172</v>
      </c>
      <c r="G105" s="193"/>
      <c r="H105" s="193"/>
      <c r="I105" s="193"/>
      <c r="J105" s="193"/>
      <c r="K105" s="193"/>
      <c r="L105" s="202" t="s">
        <v>107</v>
      </c>
      <c r="N105" s="193" t="str">
        <f t="shared" si="7"/>
        <v>文房具</v>
      </c>
      <c r="O105" s="193" t="str">
        <f t="shared" si="6"/>
        <v>一般封筒</v>
      </c>
      <c r="P105" s="193" t="str">
        <f t="shared" si="6"/>
        <v>プラ窓封筒</v>
      </c>
      <c r="Q105" s="193" t="str">
        <f t="shared" si="6"/>
        <v>セル窓封筒</v>
      </c>
      <c r="R105" s="193">
        <f t="shared" si="6"/>
        <v>-1</v>
      </c>
      <c r="S105" s="193">
        <f t="shared" si="6"/>
        <v>-1</v>
      </c>
      <c r="T105" s="193">
        <f t="shared" si="6"/>
        <v>-1</v>
      </c>
      <c r="U105" s="193">
        <f t="shared" si="6"/>
        <v>-1</v>
      </c>
      <c r="V105" s="193">
        <f t="shared" si="6"/>
        <v>-1</v>
      </c>
      <c r="W105" s="193" t="str">
        <f t="shared" si="6"/>
        <v>その他</v>
      </c>
    </row>
    <row r="106" spans="1:23" s="199" customFormat="1" ht="22.5" customHeight="1">
      <c r="A106" s="194" t="s">
        <v>1527</v>
      </c>
      <c r="B106" s="193" t="s">
        <v>1173</v>
      </c>
      <c r="C106" s="198" t="s">
        <v>1174</v>
      </c>
      <c r="D106" s="193" t="s">
        <v>1175</v>
      </c>
      <c r="E106" s="193" t="s">
        <v>1176</v>
      </c>
      <c r="F106" s="193" t="s">
        <v>1177</v>
      </c>
      <c r="G106" s="193" t="s">
        <v>1178</v>
      </c>
      <c r="H106" s="193" t="s">
        <v>1179</v>
      </c>
      <c r="I106" s="193"/>
      <c r="J106" s="193"/>
      <c r="K106" s="193"/>
      <c r="L106" s="202" t="s">
        <v>107</v>
      </c>
      <c r="N106" s="193" t="str">
        <f t="shared" si="7"/>
        <v>再生紙（複写機用を除く）</v>
      </c>
      <c r="O106" s="193" t="str">
        <f t="shared" si="6"/>
        <v>複写機用再生紙</v>
      </c>
      <c r="P106" s="193" t="str">
        <f t="shared" si="6"/>
        <v>上質紙</v>
      </c>
      <c r="Q106" s="193" t="str">
        <f t="shared" si="6"/>
        <v>ダンボール</v>
      </c>
      <c r="R106" s="193" t="str">
        <f t="shared" si="6"/>
        <v>PPC用紙</v>
      </c>
      <c r="S106" s="193" t="str">
        <f t="shared" si="6"/>
        <v>フォーム紙</v>
      </c>
      <c r="T106" s="193">
        <f t="shared" si="6"/>
        <v>-1</v>
      </c>
      <c r="U106" s="193">
        <f t="shared" si="6"/>
        <v>-1</v>
      </c>
      <c r="V106" s="193">
        <f t="shared" si="6"/>
        <v>-1</v>
      </c>
      <c r="W106" s="193" t="str">
        <f t="shared" si="6"/>
        <v>その他</v>
      </c>
    </row>
    <row r="107" spans="1:23" s="199" customFormat="1" ht="22.5" customHeight="1">
      <c r="A107" s="194" t="s">
        <v>1528</v>
      </c>
      <c r="B107" s="193" t="s">
        <v>1180</v>
      </c>
      <c r="C107" s="193" t="s">
        <v>1181</v>
      </c>
      <c r="D107" s="193" t="s">
        <v>1182</v>
      </c>
      <c r="E107" s="193" t="s">
        <v>1183</v>
      </c>
      <c r="F107" s="193" t="s">
        <v>1184</v>
      </c>
      <c r="G107" s="193"/>
      <c r="H107" s="193"/>
      <c r="I107" s="193"/>
      <c r="J107" s="193"/>
      <c r="K107" s="193"/>
      <c r="L107" s="202" t="s">
        <v>107</v>
      </c>
      <c r="N107" s="193" t="str">
        <f t="shared" si="7"/>
        <v>公印（木印等）</v>
      </c>
      <c r="O107" s="193" t="str">
        <f t="shared" si="6"/>
        <v>ゴム印</v>
      </c>
      <c r="P107" s="193" t="str">
        <f t="shared" si="6"/>
        <v>回転印</v>
      </c>
      <c r="Q107" s="193" t="str">
        <f t="shared" si="6"/>
        <v>スタンプ</v>
      </c>
      <c r="R107" s="193">
        <f t="shared" si="6"/>
        <v>-1</v>
      </c>
      <c r="S107" s="193">
        <f t="shared" si="6"/>
        <v>-1</v>
      </c>
      <c r="T107" s="193">
        <f t="shared" si="6"/>
        <v>-1</v>
      </c>
      <c r="U107" s="193">
        <f t="shared" si="6"/>
        <v>-1</v>
      </c>
      <c r="V107" s="193">
        <f t="shared" si="6"/>
        <v>-1</v>
      </c>
      <c r="W107" s="193" t="str">
        <f t="shared" si="6"/>
        <v>その他</v>
      </c>
    </row>
    <row r="108" spans="1:23" s="199" customFormat="1" ht="36" customHeight="1">
      <c r="A108" s="194" t="s">
        <v>1529</v>
      </c>
      <c r="B108" s="193" t="s">
        <v>1185</v>
      </c>
      <c r="C108" s="193" t="s">
        <v>1186</v>
      </c>
      <c r="D108" s="193" t="s">
        <v>1187</v>
      </c>
      <c r="E108" s="200" t="s">
        <v>1188</v>
      </c>
      <c r="F108" s="193" t="s">
        <v>1189</v>
      </c>
      <c r="G108" s="193" t="s">
        <v>1190</v>
      </c>
      <c r="H108" s="193" t="s">
        <v>1191</v>
      </c>
      <c r="I108" s="193" t="s">
        <v>1192</v>
      </c>
      <c r="J108" s="193" t="s">
        <v>1193</v>
      </c>
      <c r="K108" s="193" t="s">
        <v>1194</v>
      </c>
      <c r="L108" s="202" t="s">
        <v>107</v>
      </c>
      <c r="N108" s="193" t="str">
        <f t="shared" si="7"/>
        <v>乗用車</v>
      </c>
      <c r="O108" s="193" t="str">
        <f t="shared" si="6"/>
        <v>トラック、バス</v>
      </c>
      <c r="P108" s="193" t="str">
        <f t="shared" si="6"/>
        <v>特殊車両（フォークリフト、ブルトーザー、トラクターを含む）</v>
      </c>
      <c r="Q108" s="193" t="str">
        <f t="shared" si="6"/>
        <v>消防自動車</v>
      </c>
      <c r="R108" s="193" t="str">
        <f t="shared" si="6"/>
        <v>救急車</v>
      </c>
      <c r="S108" s="193" t="str">
        <f t="shared" si="6"/>
        <v>起震車</v>
      </c>
      <c r="T108" s="193" t="str">
        <f t="shared" si="6"/>
        <v>路面清掃車</v>
      </c>
      <c r="U108" s="193" t="str">
        <f t="shared" si="6"/>
        <v>塵芥車</v>
      </c>
      <c r="V108" s="193" t="str">
        <f t="shared" si="6"/>
        <v>バキューム車</v>
      </c>
      <c r="W108" s="193" t="str">
        <f t="shared" si="6"/>
        <v>その他</v>
      </c>
    </row>
    <row r="109" spans="1:23" s="199" customFormat="1" ht="22.5" customHeight="1">
      <c r="A109" s="194" t="s">
        <v>1530</v>
      </c>
      <c r="B109" s="193" t="s">
        <v>1195</v>
      </c>
      <c r="C109" s="193" t="s">
        <v>1196</v>
      </c>
      <c r="D109" s="193" t="s">
        <v>1197</v>
      </c>
      <c r="E109" s="193" t="s">
        <v>1198</v>
      </c>
      <c r="F109" s="193"/>
      <c r="G109" s="193"/>
      <c r="H109" s="193"/>
      <c r="I109" s="193"/>
      <c r="J109" s="193"/>
      <c r="K109" s="193"/>
      <c r="L109" s="202" t="s">
        <v>107</v>
      </c>
      <c r="N109" s="193" t="str">
        <f t="shared" si="7"/>
        <v>オートバイ</v>
      </c>
      <c r="O109" s="193" t="str">
        <f t="shared" si="6"/>
        <v>自転車</v>
      </c>
      <c r="P109" s="193" t="str">
        <f t="shared" si="6"/>
        <v>原動機付自転車</v>
      </c>
      <c r="Q109" s="193">
        <f t="shared" si="6"/>
        <v>-1</v>
      </c>
      <c r="R109" s="193">
        <f t="shared" si="6"/>
        <v>-1</v>
      </c>
      <c r="S109" s="193">
        <f t="shared" si="6"/>
        <v>-1</v>
      </c>
      <c r="T109" s="193">
        <f t="shared" si="6"/>
        <v>-1</v>
      </c>
      <c r="U109" s="193">
        <f t="shared" si="6"/>
        <v>-1</v>
      </c>
      <c r="V109" s="193">
        <f t="shared" si="6"/>
        <v>-1</v>
      </c>
      <c r="W109" s="193" t="str">
        <f t="shared" si="6"/>
        <v>その他</v>
      </c>
    </row>
    <row r="110" spans="1:23" s="199" customFormat="1" ht="22.5" customHeight="1">
      <c r="A110" s="194" t="s">
        <v>1531</v>
      </c>
      <c r="B110" s="193" t="s">
        <v>1199</v>
      </c>
      <c r="C110" s="193" t="s">
        <v>1200</v>
      </c>
      <c r="D110" s="193" t="s">
        <v>1201</v>
      </c>
      <c r="E110" s="193" t="s">
        <v>1202</v>
      </c>
      <c r="F110" s="193" t="s">
        <v>1203</v>
      </c>
      <c r="G110" s="193" t="s">
        <v>1204</v>
      </c>
      <c r="H110" s="193" t="s">
        <v>1205</v>
      </c>
      <c r="I110" s="193" t="s">
        <v>1206</v>
      </c>
      <c r="J110" s="193"/>
      <c r="K110" s="193"/>
      <c r="L110" s="202" t="s">
        <v>107</v>
      </c>
      <c r="N110" s="193" t="str">
        <f t="shared" si="7"/>
        <v>タイヤ・チューブ</v>
      </c>
      <c r="O110" s="193" t="str">
        <f t="shared" si="6"/>
        <v>カー用品</v>
      </c>
      <c r="P110" s="193" t="str">
        <f t="shared" si="6"/>
        <v>工具</v>
      </c>
      <c r="Q110" s="193" t="str">
        <f t="shared" si="6"/>
        <v>バッテリー</v>
      </c>
      <c r="R110" s="193" t="str">
        <f t="shared" si="6"/>
        <v>部品</v>
      </c>
      <c r="S110" s="193" t="str">
        <f t="shared" si="6"/>
        <v>チェーン</v>
      </c>
      <c r="T110" s="193" t="str">
        <f t="shared" si="6"/>
        <v>DPF</v>
      </c>
      <c r="U110" s="193">
        <f t="shared" si="6"/>
        <v>-1</v>
      </c>
      <c r="V110" s="193">
        <f t="shared" si="6"/>
        <v>-1</v>
      </c>
      <c r="W110" s="193" t="str">
        <f t="shared" si="6"/>
        <v>その他</v>
      </c>
    </row>
    <row r="111" spans="1:23" s="199" customFormat="1" ht="39.75" customHeight="1">
      <c r="A111" s="194" t="s">
        <v>1532</v>
      </c>
      <c r="B111" s="193" t="s">
        <v>1207</v>
      </c>
      <c r="C111" s="198" t="s">
        <v>1208</v>
      </c>
      <c r="D111" s="198" t="s">
        <v>1209</v>
      </c>
      <c r="E111" s="198" t="s">
        <v>1210</v>
      </c>
      <c r="F111" s="198" t="s">
        <v>1211</v>
      </c>
      <c r="G111" s="193" t="s">
        <v>1212</v>
      </c>
      <c r="H111" s="193" t="s">
        <v>1213</v>
      </c>
      <c r="I111" s="193" t="s">
        <v>1214</v>
      </c>
      <c r="J111" s="193" t="s">
        <v>1215</v>
      </c>
      <c r="K111" s="193"/>
      <c r="L111" s="202" t="s">
        <v>107</v>
      </c>
      <c r="N111" s="193" t="str">
        <f t="shared" si="7"/>
        <v>生体検査機器（心電計等）</v>
      </c>
      <c r="O111" s="193" t="str">
        <f t="shared" si="6"/>
        <v>検体検査機器（遠心分離器等）</v>
      </c>
      <c r="P111" s="193" t="str">
        <f t="shared" si="6"/>
        <v>治療用機器（ﾚｰｻﾞｰ・赤外線治療機器等）</v>
      </c>
      <c r="Q111" s="193" t="str">
        <f t="shared" si="6"/>
        <v>放射線関連機器（X線撮影機、磁気共鳴診断装置）</v>
      </c>
      <c r="R111" s="193" t="str">
        <f t="shared" si="6"/>
        <v>手術関連機器</v>
      </c>
      <c r="S111" s="193" t="str">
        <f t="shared" si="6"/>
        <v>看護器具</v>
      </c>
      <c r="T111" s="193" t="str">
        <f t="shared" si="6"/>
        <v>歯科用機器</v>
      </c>
      <c r="U111" s="193" t="str">
        <f t="shared" si="6"/>
        <v>眼科用機器</v>
      </c>
      <c r="V111" s="193">
        <f t="shared" si="6"/>
        <v>-1</v>
      </c>
      <c r="W111" s="193" t="str">
        <f t="shared" si="6"/>
        <v>その他</v>
      </c>
    </row>
    <row r="112" spans="1:23" s="199" customFormat="1" ht="22.5" customHeight="1">
      <c r="A112" s="194" t="s">
        <v>1533</v>
      </c>
      <c r="B112" s="198" t="s">
        <v>1216</v>
      </c>
      <c r="C112" s="193" t="s">
        <v>1217</v>
      </c>
      <c r="D112" s="193" t="s">
        <v>1218</v>
      </c>
      <c r="E112" s="193" t="s">
        <v>1219</v>
      </c>
      <c r="F112" s="193" t="s">
        <v>1220</v>
      </c>
      <c r="G112" s="193"/>
      <c r="H112" s="193"/>
      <c r="I112" s="193"/>
      <c r="J112" s="193"/>
      <c r="K112" s="193"/>
      <c r="L112" s="202" t="s">
        <v>107</v>
      </c>
      <c r="N112" s="193" t="str">
        <f t="shared" si="7"/>
        <v>測量用機器</v>
      </c>
      <c r="O112" s="193" t="str">
        <f t="shared" si="6"/>
        <v>環境測定機器</v>
      </c>
      <c r="P112" s="193" t="str">
        <f t="shared" si="6"/>
        <v>放射線測定機器</v>
      </c>
      <c r="Q112" s="193" t="str">
        <f t="shared" si="6"/>
        <v>実験用測定機器</v>
      </c>
      <c r="R112" s="193">
        <f t="shared" si="6"/>
        <v>-1</v>
      </c>
      <c r="S112" s="193">
        <f t="shared" si="6"/>
        <v>-1</v>
      </c>
      <c r="T112" s="193">
        <f t="shared" si="6"/>
        <v>-1</v>
      </c>
      <c r="U112" s="193">
        <f t="shared" si="6"/>
        <v>-1</v>
      </c>
      <c r="V112" s="193">
        <f t="shared" si="6"/>
        <v>-1</v>
      </c>
      <c r="W112" s="193" t="str">
        <f t="shared" si="6"/>
        <v>その他</v>
      </c>
    </row>
    <row r="113" spans="1:23" s="199" customFormat="1" ht="22.5" customHeight="1">
      <c r="A113" s="194" t="s">
        <v>1534</v>
      </c>
      <c r="B113" s="193" t="s">
        <v>1221</v>
      </c>
      <c r="C113" s="193" t="s">
        <v>1222</v>
      </c>
      <c r="D113" s="193" t="s">
        <v>1223</v>
      </c>
      <c r="E113" s="193" t="s">
        <v>1224</v>
      </c>
      <c r="F113" s="193" t="s">
        <v>1225</v>
      </c>
      <c r="G113" s="193" t="s">
        <v>1226</v>
      </c>
      <c r="H113" s="200" t="s">
        <v>1227</v>
      </c>
      <c r="I113" s="193" t="s">
        <v>1228</v>
      </c>
      <c r="J113" s="193" t="s">
        <v>1229</v>
      </c>
      <c r="K113" s="193"/>
      <c r="L113" s="202" t="s">
        <v>107</v>
      </c>
      <c r="N113" s="193" t="str">
        <f t="shared" si="7"/>
        <v>光分析機器</v>
      </c>
      <c r="O113" s="193" t="str">
        <f t="shared" si="6"/>
        <v>気体分析機器</v>
      </c>
      <c r="P113" s="193" t="str">
        <f t="shared" si="6"/>
        <v>液体分析機器</v>
      </c>
      <c r="Q113" s="193" t="str">
        <f t="shared" si="6"/>
        <v>実験用機器</v>
      </c>
      <c r="R113" s="193" t="str">
        <f t="shared" si="6"/>
        <v>実験用什器</v>
      </c>
      <c r="S113" s="193" t="str">
        <f t="shared" si="6"/>
        <v>光学機器（顕微鏡、投影機等）</v>
      </c>
      <c r="T113" s="193" t="str">
        <f t="shared" si="6"/>
        <v>試験検査機器</v>
      </c>
      <c r="U113" s="193" t="str">
        <f t="shared" si="6"/>
        <v>理化学消耗品</v>
      </c>
      <c r="V113" s="193">
        <f t="shared" si="6"/>
        <v>-1</v>
      </c>
      <c r="W113" s="193" t="str">
        <f t="shared" si="6"/>
        <v>その他</v>
      </c>
    </row>
    <row r="114" spans="1:23" s="199" customFormat="1" ht="22.5" customHeight="1">
      <c r="A114" s="194" t="s">
        <v>1535</v>
      </c>
      <c r="B114" s="193" t="s">
        <v>1230</v>
      </c>
      <c r="C114" s="198" t="s">
        <v>1231</v>
      </c>
      <c r="D114" s="193" t="s">
        <v>1232</v>
      </c>
      <c r="E114" s="193" t="s">
        <v>1233</v>
      </c>
      <c r="F114" s="193" t="s">
        <v>1234</v>
      </c>
      <c r="G114" s="193"/>
      <c r="H114" s="193"/>
      <c r="I114" s="193"/>
      <c r="J114" s="193"/>
      <c r="K114" s="193"/>
      <c r="L114" s="202" t="s">
        <v>107</v>
      </c>
      <c r="N114" s="193" t="str">
        <f t="shared" si="7"/>
        <v>置時計・掛時計・腕時計</v>
      </c>
      <c r="O114" s="193" t="str">
        <f t="shared" si="6"/>
        <v>ストップウォッチ</v>
      </c>
      <c r="P114" s="193" t="str">
        <f t="shared" si="6"/>
        <v>競技用特殊時計</v>
      </c>
      <c r="Q114" s="193" t="str">
        <f t="shared" si="6"/>
        <v>メガネ</v>
      </c>
      <c r="R114" s="193">
        <f t="shared" si="6"/>
        <v>-1</v>
      </c>
      <c r="S114" s="193">
        <f t="shared" si="6"/>
        <v>-1</v>
      </c>
      <c r="T114" s="193">
        <f t="shared" si="6"/>
        <v>-1</v>
      </c>
      <c r="U114" s="193">
        <f t="shared" si="6"/>
        <v>-1</v>
      </c>
      <c r="V114" s="193">
        <f t="shared" si="6"/>
        <v>-1</v>
      </c>
      <c r="W114" s="193" t="str">
        <f t="shared" si="6"/>
        <v>その他</v>
      </c>
    </row>
    <row r="115" spans="1:23" s="199" customFormat="1" ht="22.5" customHeight="1">
      <c r="A115" s="194" t="s">
        <v>1536</v>
      </c>
      <c r="B115" s="193" t="s">
        <v>1235</v>
      </c>
      <c r="C115" s="193" t="s">
        <v>1236</v>
      </c>
      <c r="D115" s="193" t="s">
        <v>1237</v>
      </c>
      <c r="E115" s="193" t="s">
        <v>1238</v>
      </c>
      <c r="F115" s="193" t="s">
        <v>1239</v>
      </c>
      <c r="G115" s="198" t="s">
        <v>1240</v>
      </c>
      <c r="H115" s="193" t="s">
        <v>1241</v>
      </c>
      <c r="I115" s="193" t="s">
        <v>1242</v>
      </c>
      <c r="J115" s="193"/>
      <c r="K115" s="193"/>
      <c r="L115" s="202" t="s">
        <v>107</v>
      </c>
      <c r="N115" s="193" t="str">
        <f t="shared" si="7"/>
        <v>布団</v>
      </c>
      <c r="O115" s="193" t="str">
        <f t="shared" si="6"/>
        <v>毛布</v>
      </c>
      <c r="P115" s="193" t="str">
        <f t="shared" si="6"/>
        <v>敷布</v>
      </c>
      <c r="Q115" s="193" t="str">
        <f t="shared" si="6"/>
        <v>座布団</v>
      </c>
      <c r="R115" s="193" t="str">
        <f t="shared" si="6"/>
        <v>ベッド（介護用を除く）</v>
      </c>
      <c r="S115" s="193" t="str">
        <f t="shared" si="6"/>
        <v>枕</v>
      </c>
      <c r="T115" s="193" t="str">
        <f t="shared" si="6"/>
        <v>マットレス</v>
      </c>
      <c r="U115" s="193">
        <f t="shared" si="6"/>
        <v>-1</v>
      </c>
      <c r="V115" s="193">
        <f t="shared" si="6"/>
        <v>-1</v>
      </c>
      <c r="W115" s="193" t="str">
        <f t="shared" si="6"/>
        <v>その他</v>
      </c>
    </row>
    <row r="116" spans="1:23" s="199" customFormat="1" ht="22.5" customHeight="1">
      <c r="A116" s="194" t="s">
        <v>1537</v>
      </c>
      <c r="B116" s="193" t="s">
        <v>1243</v>
      </c>
      <c r="C116" s="193" t="s">
        <v>1244</v>
      </c>
      <c r="D116" s="193" t="s">
        <v>1245</v>
      </c>
      <c r="E116" s="193" t="s">
        <v>1246</v>
      </c>
      <c r="F116" s="193" t="s">
        <v>1247</v>
      </c>
      <c r="G116" s="193" t="s">
        <v>1248</v>
      </c>
      <c r="H116" s="193" t="s">
        <v>1249</v>
      </c>
      <c r="I116" s="193" t="s">
        <v>1250</v>
      </c>
      <c r="J116" s="193" t="s">
        <v>1251</v>
      </c>
      <c r="K116" s="193" t="s">
        <v>1252</v>
      </c>
      <c r="L116" s="202" t="s">
        <v>107</v>
      </c>
      <c r="N116" s="193" t="str">
        <f t="shared" si="7"/>
        <v>制服</v>
      </c>
      <c r="O116" s="193" t="str">
        <f t="shared" si="6"/>
        <v>作業服</v>
      </c>
      <c r="P116" s="193" t="str">
        <f t="shared" si="6"/>
        <v>事務服</v>
      </c>
      <c r="Q116" s="193" t="str">
        <f t="shared" si="6"/>
        <v>防寒衣</v>
      </c>
      <c r="R116" s="193" t="str">
        <f t="shared" si="6"/>
        <v>白衣</v>
      </c>
      <c r="S116" s="193" t="str">
        <f t="shared" si="6"/>
        <v>雨衣</v>
      </c>
      <c r="T116" s="193" t="str">
        <f t="shared" si="6"/>
        <v>靴下</v>
      </c>
      <c r="U116" s="193" t="str">
        <f t="shared" si="6"/>
        <v>ネクタイ</v>
      </c>
      <c r="V116" s="193" t="str">
        <f t="shared" si="6"/>
        <v>手袋（皮製品を除く）</v>
      </c>
      <c r="W116" s="193" t="str">
        <f t="shared" si="6"/>
        <v>その他</v>
      </c>
    </row>
    <row r="117" spans="1:23" s="199" customFormat="1" ht="22.5" customHeight="1">
      <c r="A117" s="194" t="s">
        <v>1538</v>
      </c>
      <c r="B117" s="193" t="s">
        <v>1253</v>
      </c>
      <c r="C117" s="198" t="s">
        <v>1254</v>
      </c>
      <c r="D117" s="193" t="s">
        <v>1255</v>
      </c>
      <c r="E117" s="193" t="s">
        <v>1256</v>
      </c>
      <c r="F117" s="198" t="s">
        <v>1257</v>
      </c>
      <c r="G117" s="193" t="s">
        <v>1258</v>
      </c>
      <c r="H117" s="198" t="s">
        <v>1259</v>
      </c>
      <c r="I117" s="193" t="s">
        <v>1260</v>
      </c>
      <c r="J117" s="193"/>
      <c r="K117" s="193"/>
      <c r="L117" s="202" t="s">
        <v>107</v>
      </c>
      <c r="N117" s="193" t="str">
        <f t="shared" si="7"/>
        <v>制帽（警察官用を除く）</v>
      </c>
      <c r="O117" s="193" t="str">
        <f t="shared" si="6"/>
        <v>作業帽</v>
      </c>
      <c r="P117" s="193" t="str">
        <f t="shared" si="6"/>
        <v>運動帽</v>
      </c>
      <c r="Q117" s="193" t="str">
        <f t="shared" si="6"/>
        <v>ヘルメット（警察官用を除く）</v>
      </c>
      <c r="R117" s="193" t="str">
        <f t="shared" si="6"/>
        <v>警察官用制帽</v>
      </c>
      <c r="S117" s="193" t="str">
        <f t="shared" si="6"/>
        <v>警察官用乗車ヘルメット</v>
      </c>
      <c r="T117" s="193" t="str">
        <f t="shared" si="6"/>
        <v>警察官用ヘルメット</v>
      </c>
      <c r="U117" s="193">
        <f t="shared" si="6"/>
        <v>-1</v>
      </c>
      <c r="V117" s="193">
        <f t="shared" si="6"/>
        <v>-1</v>
      </c>
      <c r="W117" s="193" t="str">
        <f t="shared" si="6"/>
        <v>その他</v>
      </c>
    </row>
    <row r="118" spans="1:23" s="199" customFormat="1" ht="22.5" customHeight="1">
      <c r="A118" s="194" t="s">
        <v>1539</v>
      </c>
      <c r="B118" s="193" t="s">
        <v>1261</v>
      </c>
      <c r="C118" s="193" t="s">
        <v>1262</v>
      </c>
      <c r="D118" s="193" t="s">
        <v>1263</v>
      </c>
      <c r="E118" s="193" t="s">
        <v>1264</v>
      </c>
      <c r="F118" s="193" t="s">
        <v>1265</v>
      </c>
      <c r="G118" s="193" t="s">
        <v>1266</v>
      </c>
      <c r="H118" s="193" t="s">
        <v>1267</v>
      </c>
      <c r="I118" s="193" t="s">
        <v>1268</v>
      </c>
      <c r="J118" s="193" t="s">
        <v>1269</v>
      </c>
      <c r="K118" s="193" t="s">
        <v>1270</v>
      </c>
      <c r="L118" s="202" t="s">
        <v>107</v>
      </c>
      <c r="N118" s="193" t="str">
        <f t="shared" si="7"/>
        <v>運動靴</v>
      </c>
      <c r="O118" s="193" t="str">
        <f t="shared" si="6"/>
        <v>革靴</v>
      </c>
      <c r="P118" s="193" t="str">
        <f t="shared" si="6"/>
        <v>ゴム長靴</v>
      </c>
      <c r="Q118" s="193" t="str">
        <f t="shared" si="6"/>
        <v>安全靴</v>
      </c>
      <c r="R118" s="193" t="str">
        <f t="shared" si="6"/>
        <v>地下足袋</v>
      </c>
      <c r="S118" s="193" t="str">
        <f t="shared" si="6"/>
        <v>ナースシューズ</v>
      </c>
      <c r="T118" s="193" t="str">
        <f t="shared" si="6"/>
        <v>注文靴</v>
      </c>
      <c r="U118" s="193" t="str">
        <f t="shared" si="6"/>
        <v>警察官用革靴</v>
      </c>
      <c r="V118" s="193" t="str">
        <f t="shared" si="6"/>
        <v>調理用シューズ</v>
      </c>
      <c r="W118" s="193" t="str">
        <f t="shared" si="6"/>
        <v>その他</v>
      </c>
    </row>
    <row r="119" spans="1:23" s="199" customFormat="1" ht="22.5" customHeight="1">
      <c r="A119" s="194" t="s">
        <v>1540</v>
      </c>
      <c r="B119" s="193" t="s">
        <v>1271</v>
      </c>
      <c r="C119" s="193" t="s">
        <v>1272</v>
      </c>
      <c r="D119" s="193" t="s">
        <v>1273</v>
      </c>
      <c r="E119" s="193" t="s">
        <v>1274</v>
      </c>
      <c r="F119" s="193"/>
      <c r="G119" s="193"/>
      <c r="H119" s="193"/>
      <c r="I119" s="193"/>
      <c r="J119" s="193"/>
      <c r="K119" s="193"/>
      <c r="L119" s="202" t="s">
        <v>107</v>
      </c>
      <c r="N119" s="193" t="str">
        <f t="shared" si="7"/>
        <v>ベルト</v>
      </c>
      <c r="O119" s="193" t="str">
        <f t="shared" si="6"/>
        <v>手袋</v>
      </c>
      <c r="P119" s="193" t="str">
        <f t="shared" si="6"/>
        <v>鞄</v>
      </c>
      <c r="Q119" s="193">
        <f t="shared" si="6"/>
        <v>-1</v>
      </c>
      <c r="R119" s="193">
        <f t="shared" si="6"/>
        <v>-1</v>
      </c>
      <c r="S119" s="193">
        <f t="shared" si="6"/>
        <v>-1</v>
      </c>
      <c r="T119" s="193">
        <f t="shared" si="6"/>
        <v>-1</v>
      </c>
      <c r="U119" s="193">
        <f t="shared" si="6"/>
        <v>-1</v>
      </c>
      <c r="V119" s="193">
        <f t="shared" si="6"/>
        <v>-1</v>
      </c>
      <c r="W119" s="193" t="str">
        <f t="shared" si="6"/>
        <v>その他</v>
      </c>
    </row>
    <row r="120" spans="1:23" s="199" customFormat="1" ht="22.5" customHeight="1">
      <c r="A120" s="194" t="s">
        <v>1541</v>
      </c>
      <c r="B120" s="193" t="s">
        <v>1275</v>
      </c>
      <c r="C120" s="193" t="s">
        <v>1276</v>
      </c>
      <c r="D120" s="193" t="s">
        <v>1277</v>
      </c>
      <c r="E120" s="193" t="s">
        <v>1278</v>
      </c>
      <c r="F120" s="193" t="s">
        <v>1279</v>
      </c>
      <c r="G120" s="193" t="s">
        <v>1280</v>
      </c>
      <c r="H120" s="193" t="s">
        <v>919</v>
      </c>
      <c r="I120" s="193" t="s">
        <v>1281</v>
      </c>
      <c r="J120" s="193" t="s">
        <v>1282</v>
      </c>
      <c r="K120" s="193" t="s">
        <v>1283</v>
      </c>
      <c r="L120" s="202" t="s">
        <v>107</v>
      </c>
      <c r="N120" s="193" t="str">
        <f t="shared" si="7"/>
        <v>旗、のぼり</v>
      </c>
      <c r="O120" s="193" t="str">
        <f t="shared" si="6"/>
        <v>懸垂幕・横断幕</v>
      </c>
      <c r="P120" s="193" t="str">
        <f t="shared" si="6"/>
        <v>シート</v>
      </c>
      <c r="Q120" s="193" t="str">
        <f t="shared" si="6"/>
        <v>テント</v>
      </c>
      <c r="R120" s="193" t="str">
        <f t="shared" si="6"/>
        <v>暗幕、どん帳</v>
      </c>
      <c r="S120" s="193" t="str">
        <f t="shared" si="6"/>
        <v>カーテン</v>
      </c>
      <c r="T120" s="193" t="str">
        <f t="shared" si="6"/>
        <v>ブラインド</v>
      </c>
      <c r="U120" s="193" t="str">
        <f t="shared" si="6"/>
        <v>ジュータン</v>
      </c>
      <c r="V120" s="193" t="str">
        <f t="shared" si="6"/>
        <v>間仕切り</v>
      </c>
      <c r="W120" s="193" t="str">
        <f t="shared" si="6"/>
        <v>その他</v>
      </c>
    </row>
    <row r="121" spans="1:23" s="199" customFormat="1" ht="22.5" customHeight="1">
      <c r="A121" s="194" t="s">
        <v>1542</v>
      </c>
      <c r="B121" s="193" t="s">
        <v>1284</v>
      </c>
      <c r="C121" s="193" t="s">
        <v>1285</v>
      </c>
      <c r="D121" s="193" t="s">
        <v>1286</v>
      </c>
      <c r="E121" s="193" t="s">
        <v>1287</v>
      </c>
      <c r="F121" s="193" t="s">
        <v>1288</v>
      </c>
      <c r="G121" s="193" t="s">
        <v>1289</v>
      </c>
      <c r="H121" s="193" t="s">
        <v>1290</v>
      </c>
      <c r="I121" s="193"/>
      <c r="J121" s="193"/>
      <c r="K121" s="193"/>
      <c r="L121" s="202" t="s">
        <v>107</v>
      </c>
      <c r="N121" s="193" t="str">
        <f t="shared" si="7"/>
        <v>バッチ</v>
      </c>
      <c r="O121" s="193" t="str">
        <f t="shared" si="6"/>
        <v>カップ</v>
      </c>
      <c r="P121" s="193" t="str">
        <f t="shared" si="6"/>
        <v>犬鑑札</v>
      </c>
      <c r="Q121" s="193" t="str">
        <f t="shared" si="6"/>
        <v>門標</v>
      </c>
      <c r="R121" s="193" t="str">
        <f t="shared" si="6"/>
        <v>制服付属</v>
      </c>
      <c r="S121" s="193" t="str">
        <f t="shared" si="6"/>
        <v>徽章</v>
      </c>
      <c r="T121" s="193">
        <f t="shared" si="6"/>
        <v>-1</v>
      </c>
      <c r="U121" s="193">
        <f t="shared" si="6"/>
        <v>-1</v>
      </c>
      <c r="V121" s="193">
        <f t="shared" si="6"/>
        <v>-1</v>
      </c>
      <c r="W121" s="193" t="str">
        <f t="shared" si="6"/>
        <v>その他</v>
      </c>
    </row>
    <row r="122" spans="1:23" s="199" customFormat="1" ht="22.5" customHeight="1">
      <c r="A122" s="194" t="s">
        <v>1543</v>
      </c>
      <c r="B122" s="193" t="s">
        <v>1291</v>
      </c>
      <c r="C122" s="193" t="s">
        <v>1292</v>
      </c>
      <c r="D122" s="193" t="s">
        <v>1293</v>
      </c>
      <c r="E122" s="193" t="s">
        <v>1294</v>
      </c>
      <c r="F122" s="193" t="s">
        <v>1295</v>
      </c>
      <c r="G122" s="193" t="s">
        <v>1296</v>
      </c>
      <c r="H122" s="193" t="s">
        <v>1297</v>
      </c>
      <c r="I122" s="193" t="s">
        <v>1298</v>
      </c>
      <c r="J122" s="193" t="s">
        <v>1299</v>
      </c>
      <c r="K122" s="193" t="s">
        <v>1300</v>
      </c>
      <c r="L122" s="202" t="s">
        <v>107</v>
      </c>
      <c r="N122" s="193" t="str">
        <f t="shared" si="7"/>
        <v>運動用具</v>
      </c>
      <c r="O122" s="193" t="str">
        <f t="shared" si="6"/>
        <v>武具</v>
      </c>
      <c r="P122" s="193" t="str">
        <f t="shared" si="6"/>
        <v>体育器具</v>
      </c>
      <c r="Q122" s="193" t="str">
        <f t="shared" si="6"/>
        <v>スポーツウエア</v>
      </c>
      <c r="R122" s="193" t="str">
        <f t="shared" si="6"/>
        <v>スポーツシューズ</v>
      </c>
      <c r="S122" s="193" t="str">
        <f t="shared" si="6"/>
        <v>登山用具</v>
      </c>
      <c r="T122" s="193" t="str">
        <f t="shared" si="6"/>
        <v>潜水用品</v>
      </c>
      <c r="U122" s="193" t="str">
        <f t="shared" si="6"/>
        <v>石灰</v>
      </c>
      <c r="V122" s="193" t="str">
        <f t="shared" si="6"/>
        <v>競技用紙雷管</v>
      </c>
      <c r="W122" s="193" t="str">
        <f t="shared" si="6"/>
        <v>その他</v>
      </c>
    </row>
    <row r="123" spans="1:23" s="199" customFormat="1" ht="22.5" customHeight="1">
      <c r="A123" s="194" t="s">
        <v>1544</v>
      </c>
      <c r="B123" s="193" t="s">
        <v>1301</v>
      </c>
      <c r="C123" s="193" t="s">
        <v>1302</v>
      </c>
      <c r="D123" s="193" t="s">
        <v>1303</v>
      </c>
      <c r="E123" s="193" t="s">
        <v>1304</v>
      </c>
      <c r="F123" s="193" t="s">
        <v>1305</v>
      </c>
      <c r="G123" s="193" t="s">
        <v>1306</v>
      </c>
      <c r="H123" s="193" t="s">
        <v>1307</v>
      </c>
      <c r="I123" s="193" t="s">
        <v>1308</v>
      </c>
      <c r="J123" s="193" t="s">
        <v>1309</v>
      </c>
      <c r="K123" s="193"/>
      <c r="L123" s="202" t="s">
        <v>107</v>
      </c>
      <c r="N123" s="193" t="str">
        <f t="shared" si="7"/>
        <v>木・布看板</v>
      </c>
      <c r="O123" s="193" t="str">
        <f t="shared" si="6"/>
        <v>プラスチック看板</v>
      </c>
      <c r="P123" s="193" t="str">
        <f t="shared" si="6"/>
        <v>金属看板</v>
      </c>
      <c r="Q123" s="193" t="str">
        <f t="shared" si="6"/>
        <v>電飾看板</v>
      </c>
      <c r="R123" s="193" t="str">
        <f t="shared" si="6"/>
        <v>道路標識</v>
      </c>
      <c r="S123" s="193" t="str">
        <f t="shared" si="6"/>
        <v>住居表示板</v>
      </c>
      <c r="T123" s="193" t="str">
        <f t="shared" si="6"/>
        <v>原付標識</v>
      </c>
      <c r="U123" s="193" t="str">
        <f t="shared" si="6"/>
        <v>カーブミラー</v>
      </c>
      <c r="V123" s="193">
        <f t="shared" si="6"/>
        <v>-1</v>
      </c>
      <c r="W123" s="193" t="str">
        <f t="shared" si="6"/>
        <v>その他</v>
      </c>
    </row>
    <row r="124" spans="1:23" s="199" customFormat="1" ht="22.5" customHeight="1">
      <c r="A124" s="194" t="s">
        <v>1545</v>
      </c>
      <c r="B124" s="193" t="s">
        <v>1310</v>
      </c>
      <c r="C124" s="193" t="s">
        <v>1311</v>
      </c>
      <c r="D124" s="193" t="s">
        <v>1312</v>
      </c>
      <c r="E124" s="193" t="s">
        <v>1313</v>
      </c>
      <c r="F124" s="193" t="s">
        <v>1314</v>
      </c>
      <c r="G124" s="193" t="s">
        <v>1315</v>
      </c>
      <c r="H124" s="193" t="s">
        <v>1316</v>
      </c>
      <c r="I124" s="193" t="s">
        <v>1317</v>
      </c>
      <c r="J124" s="193"/>
      <c r="K124" s="193"/>
      <c r="L124" s="202" t="s">
        <v>107</v>
      </c>
      <c r="N124" s="193" t="str">
        <f t="shared" si="7"/>
        <v>金物・雑貨</v>
      </c>
      <c r="O124" s="193" t="str">
        <f t="shared" si="6"/>
        <v>家庭用品</v>
      </c>
      <c r="P124" s="193" t="str">
        <f t="shared" si="6"/>
        <v>トイレットペーパー</v>
      </c>
      <c r="Q124" s="193" t="str">
        <f t="shared" si="6"/>
        <v>食器（給食用は除く）</v>
      </c>
      <c r="R124" s="193" t="str">
        <f t="shared" si="6"/>
        <v>石鹸・洗剤類</v>
      </c>
      <c r="S124" s="193" t="str">
        <f t="shared" si="6"/>
        <v>ワックス類</v>
      </c>
      <c r="T124" s="193" t="str">
        <f t="shared" si="6"/>
        <v>ガラス器、陶器</v>
      </c>
      <c r="U124" s="193">
        <f t="shared" si="6"/>
        <v>-1</v>
      </c>
      <c r="V124" s="193">
        <f t="shared" si="6"/>
        <v>-1</v>
      </c>
      <c r="W124" s="193" t="str">
        <f t="shared" si="6"/>
        <v>その他</v>
      </c>
    </row>
    <row r="125" spans="1:23" s="199" customFormat="1" ht="22.5" customHeight="1">
      <c r="A125" s="194" t="s">
        <v>1546</v>
      </c>
      <c r="B125" s="193" t="s">
        <v>1318</v>
      </c>
      <c r="C125" s="193" t="s">
        <v>1319</v>
      </c>
      <c r="D125" s="193" t="s">
        <v>1320</v>
      </c>
      <c r="E125" s="193" t="s">
        <v>1321</v>
      </c>
      <c r="F125" s="193" t="s">
        <v>1322</v>
      </c>
      <c r="G125" s="193" t="s">
        <v>1323</v>
      </c>
      <c r="H125" s="193" t="s">
        <v>1324</v>
      </c>
      <c r="I125" s="193" t="s">
        <v>1325</v>
      </c>
      <c r="J125" s="193" t="s">
        <v>1326</v>
      </c>
      <c r="K125" s="193"/>
      <c r="L125" s="202" t="s">
        <v>107</v>
      </c>
      <c r="N125" s="193" t="str">
        <f t="shared" si="7"/>
        <v>調理用機器</v>
      </c>
      <c r="O125" s="193" t="str">
        <f t="shared" si="6"/>
        <v>調理台・流し台</v>
      </c>
      <c r="P125" s="193" t="str">
        <f t="shared" si="6"/>
        <v>食器洗浄器</v>
      </c>
      <c r="Q125" s="193" t="str">
        <f t="shared" si="6"/>
        <v>給湯器</v>
      </c>
      <c r="R125" s="193" t="str">
        <f t="shared" si="6"/>
        <v>冷凍機</v>
      </c>
      <c r="S125" s="193" t="str">
        <f t="shared" si="6"/>
        <v>冷蔵庫</v>
      </c>
      <c r="T125" s="193" t="str">
        <f t="shared" si="6"/>
        <v>給食用食器</v>
      </c>
      <c r="U125" s="193" t="str">
        <f t="shared" si="6"/>
        <v>厨房用品</v>
      </c>
      <c r="V125" s="193">
        <f t="shared" si="6"/>
        <v>-1</v>
      </c>
      <c r="W125" s="193" t="str">
        <f t="shared" si="6"/>
        <v>その他</v>
      </c>
    </row>
    <row r="126" spans="1:23" s="199" customFormat="1" ht="22.5" customHeight="1">
      <c r="A126" s="194" t="s">
        <v>1547</v>
      </c>
      <c r="B126" s="193" t="s">
        <v>1327</v>
      </c>
      <c r="C126" s="193" t="s">
        <v>1328</v>
      </c>
      <c r="D126" s="193" t="s">
        <v>1329</v>
      </c>
      <c r="E126" s="193" t="s">
        <v>1330</v>
      </c>
      <c r="F126" s="193" t="s">
        <v>1331</v>
      </c>
      <c r="G126" s="193"/>
      <c r="H126" s="193"/>
      <c r="I126" s="193"/>
      <c r="J126" s="193"/>
      <c r="K126" s="193"/>
      <c r="L126" s="202" t="s">
        <v>107</v>
      </c>
      <c r="N126" s="193" t="str">
        <f t="shared" si="7"/>
        <v>電話機</v>
      </c>
      <c r="O126" s="193" t="str">
        <f t="shared" si="6"/>
        <v>ファクシミリ</v>
      </c>
      <c r="P126" s="193" t="str">
        <f t="shared" si="6"/>
        <v>電話交換機</v>
      </c>
      <c r="Q126" s="193" t="str">
        <f t="shared" si="6"/>
        <v>無線機</v>
      </c>
      <c r="R126" s="193">
        <f t="shared" si="6"/>
        <v>-1</v>
      </c>
      <c r="S126" s="193">
        <f t="shared" si="6"/>
        <v>-1</v>
      </c>
      <c r="T126" s="193">
        <f t="shared" si="6"/>
        <v>-1</v>
      </c>
      <c r="U126" s="193">
        <f t="shared" si="6"/>
        <v>-1</v>
      </c>
      <c r="V126" s="193">
        <f t="shared" si="6"/>
        <v>-1</v>
      </c>
      <c r="W126" s="193" t="str">
        <f t="shared" si="6"/>
        <v>その他</v>
      </c>
    </row>
    <row r="127" spans="1:23" s="199" customFormat="1" ht="22.5" customHeight="1">
      <c r="A127" s="194" t="s">
        <v>1548</v>
      </c>
      <c r="B127" s="193" t="s">
        <v>1332</v>
      </c>
      <c r="C127" s="193" t="s">
        <v>1333</v>
      </c>
      <c r="D127" s="193" t="s">
        <v>1334</v>
      </c>
      <c r="E127" s="193" t="s">
        <v>1335</v>
      </c>
      <c r="F127" s="193" t="s">
        <v>1336</v>
      </c>
      <c r="G127" s="193" t="s">
        <v>1337</v>
      </c>
      <c r="H127" s="193"/>
      <c r="I127" s="193"/>
      <c r="J127" s="193"/>
      <c r="K127" s="193"/>
      <c r="L127" s="202" t="s">
        <v>107</v>
      </c>
      <c r="N127" s="193" t="str">
        <f t="shared" si="7"/>
        <v>家電製品</v>
      </c>
      <c r="O127" s="193" t="str">
        <f t="shared" si="6"/>
        <v>照明器具</v>
      </c>
      <c r="P127" s="193" t="str">
        <f t="shared" si="6"/>
        <v>乾電池</v>
      </c>
      <c r="Q127" s="193" t="str">
        <f t="shared" si="6"/>
        <v>家庭用空調機器</v>
      </c>
      <c r="R127" s="193" t="str">
        <f t="shared" si="6"/>
        <v>家庭用電気材料</v>
      </c>
      <c r="S127" s="193">
        <f t="shared" si="6"/>
        <v>-1</v>
      </c>
      <c r="T127" s="193">
        <f t="shared" si="6"/>
        <v>-1</v>
      </c>
      <c r="U127" s="193">
        <f t="shared" si="6"/>
        <v>-1</v>
      </c>
      <c r="V127" s="193">
        <f t="shared" si="6"/>
        <v>-1</v>
      </c>
      <c r="W127" s="193" t="str">
        <f t="shared" si="6"/>
        <v>その他</v>
      </c>
    </row>
    <row r="128" spans="1:23" s="199" customFormat="1" ht="22.5" customHeight="1">
      <c r="A128" s="194" t="s">
        <v>1549</v>
      </c>
      <c r="B128" s="193" t="s">
        <v>1338</v>
      </c>
      <c r="C128" s="193" t="s">
        <v>1339</v>
      </c>
      <c r="D128" s="193" t="s">
        <v>1340</v>
      </c>
      <c r="E128" s="193" t="s">
        <v>1341</v>
      </c>
      <c r="F128" s="193" t="s">
        <v>1342</v>
      </c>
      <c r="G128" s="193" t="s">
        <v>1343</v>
      </c>
      <c r="H128" s="198" t="s">
        <v>1344</v>
      </c>
      <c r="I128" s="193" t="s">
        <v>1345</v>
      </c>
      <c r="J128" s="193" t="s">
        <v>1346</v>
      </c>
      <c r="K128" s="193"/>
      <c r="L128" s="202" t="s">
        <v>107</v>
      </c>
      <c r="N128" s="193" t="str">
        <f t="shared" si="7"/>
        <v>舞台照明機器</v>
      </c>
      <c r="O128" s="193" t="str">
        <f t="shared" si="6"/>
        <v>業務用音響機器</v>
      </c>
      <c r="P128" s="193" t="str">
        <f t="shared" si="6"/>
        <v>ケーブル</v>
      </c>
      <c r="Q128" s="193" t="str">
        <f t="shared" si="6"/>
        <v>配電盤</v>
      </c>
      <c r="R128" s="193" t="str">
        <f t="shared" si="6"/>
        <v>蓄電池</v>
      </c>
      <c r="S128" s="193" t="str">
        <f t="shared" si="6"/>
        <v>業務用ランドリー機器</v>
      </c>
      <c r="T128" s="193" t="str">
        <f t="shared" si="6"/>
        <v>業務用電気材料</v>
      </c>
      <c r="U128" s="193" t="str">
        <f t="shared" si="6"/>
        <v>変圧器</v>
      </c>
      <c r="V128" s="193">
        <f t="shared" si="6"/>
        <v>-1</v>
      </c>
      <c r="W128" s="193" t="str">
        <f t="shared" si="6"/>
        <v>その他</v>
      </c>
    </row>
    <row r="129" spans="1:23" s="199" customFormat="1" ht="22.5" customHeight="1">
      <c r="A129" s="194" t="s">
        <v>1550</v>
      </c>
      <c r="B129" s="193" t="s">
        <v>1347</v>
      </c>
      <c r="C129" s="193" t="s">
        <v>1348</v>
      </c>
      <c r="D129" s="193" t="s">
        <v>1349</v>
      </c>
      <c r="E129" s="193" t="s">
        <v>1350</v>
      </c>
      <c r="F129" s="193" t="s">
        <v>754</v>
      </c>
      <c r="G129" s="193"/>
      <c r="H129" s="193"/>
      <c r="I129" s="193"/>
      <c r="J129" s="193"/>
      <c r="K129" s="193"/>
      <c r="L129" s="202" t="s">
        <v>107</v>
      </c>
      <c r="N129" s="193" t="str">
        <f t="shared" si="7"/>
        <v>業務用冷房機</v>
      </c>
      <c r="O129" s="193" t="str">
        <f t="shared" si="6"/>
        <v>業務用暖房機</v>
      </c>
      <c r="P129" s="193" t="str">
        <f t="shared" si="6"/>
        <v>業務用空調機</v>
      </c>
      <c r="Q129" s="193" t="str">
        <f t="shared" si="6"/>
        <v>ボイラー</v>
      </c>
      <c r="R129" s="193">
        <f t="shared" si="6"/>
        <v>-1</v>
      </c>
      <c r="S129" s="193">
        <f t="shared" si="6"/>
        <v>-1</v>
      </c>
      <c r="T129" s="193">
        <f t="shared" si="6"/>
        <v>-1</v>
      </c>
      <c r="U129" s="193">
        <f t="shared" si="6"/>
        <v>-1</v>
      </c>
      <c r="V129" s="193">
        <f t="shared" si="6"/>
        <v>-1</v>
      </c>
      <c r="W129" s="193" t="str">
        <f t="shared" si="6"/>
        <v>その他</v>
      </c>
    </row>
    <row r="130" spans="1:23" s="199" customFormat="1" ht="22.5" customHeight="1">
      <c r="A130" s="194" t="s">
        <v>1551</v>
      </c>
      <c r="B130" s="193" t="s">
        <v>1351</v>
      </c>
      <c r="C130" s="193" t="s">
        <v>1352</v>
      </c>
      <c r="D130" s="193" t="s">
        <v>1353</v>
      </c>
      <c r="E130" s="193" t="s">
        <v>1354</v>
      </c>
      <c r="F130" s="193" t="s">
        <v>1055</v>
      </c>
      <c r="G130" s="193" t="s">
        <v>1355</v>
      </c>
      <c r="H130" s="193" t="s">
        <v>1356</v>
      </c>
      <c r="I130" s="193"/>
      <c r="J130" s="193"/>
      <c r="K130" s="193"/>
      <c r="L130" s="202" t="s">
        <v>107</v>
      </c>
      <c r="N130" s="193" t="str">
        <f t="shared" si="7"/>
        <v>種苗</v>
      </c>
      <c r="O130" s="193" t="str">
        <f t="shared" si="6"/>
        <v>肥料</v>
      </c>
      <c r="P130" s="193" t="str">
        <f t="shared" si="6"/>
        <v>飼料</v>
      </c>
      <c r="Q130" s="193" t="str">
        <f t="shared" si="6"/>
        <v>樹木</v>
      </c>
      <c r="R130" s="193" t="str">
        <f t="shared" ref="R130:W150" si="8">IF(G130="",-1,G130)</f>
        <v>園芸用品・機器</v>
      </c>
      <c r="S130" s="193" t="str">
        <f t="shared" si="8"/>
        <v>生花</v>
      </c>
      <c r="T130" s="193">
        <f t="shared" si="8"/>
        <v>-1</v>
      </c>
      <c r="U130" s="193">
        <f t="shared" si="8"/>
        <v>-1</v>
      </c>
      <c r="V130" s="193">
        <f t="shared" si="8"/>
        <v>-1</v>
      </c>
      <c r="W130" s="193" t="str">
        <f t="shared" si="8"/>
        <v>その他</v>
      </c>
    </row>
    <row r="131" spans="1:23" s="199" customFormat="1" ht="22.5" customHeight="1">
      <c r="A131" s="194" t="s">
        <v>1552</v>
      </c>
      <c r="B131" s="193" t="s">
        <v>1357</v>
      </c>
      <c r="C131" s="193" t="s">
        <v>1358</v>
      </c>
      <c r="D131" s="193" t="s">
        <v>1359</v>
      </c>
      <c r="E131" s="193" t="s">
        <v>1360</v>
      </c>
      <c r="F131" s="193" t="s">
        <v>1361</v>
      </c>
      <c r="G131" s="193" t="s">
        <v>1362</v>
      </c>
      <c r="H131" s="193"/>
      <c r="I131" s="193"/>
      <c r="J131" s="193"/>
      <c r="K131" s="193"/>
      <c r="L131" s="202" t="s">
        <v>107</v>
      </c>
      <c r="N131" s="193" t="str">
        <f t="shared" si="7"/>
        <v>農機具</v>
      </c>
      <c r="O131" s="193" t="str">
        <f t="shared" si="7"/>
        <v>芝刈り機</v>
      </c>
      <c r="P131" s="193" t="str">
        <f t="shared" si="7"/>
        <v>畜産用機器</v>
      </c>
      <c r="Q131" s="193" t="str">
        <f t="shared" si="7"/>
        <v>噴霧器</v>
      </c>
      <c r="R131" s="193" t="str">
        <f t="shared" si="8"/>
        <v>コンバイン</v>
      </c>
      <c r="S131" s="193">
        <f t="shared" si="8"/>
        <v>-1</v>
      </c>
      <c r="T131" s="193">
        <f t="shared" si="8"/>
        <v>-1</v>
      </c>
      <c r="U131" s="193">
        <f t="shared" si="8"/>
        <v>-1</v>
      </c>
      <c r="V131" s="193">
        <f t="shared" si="8"/>
        <v>-1</v>
      </c>
      <c r="W131" s="193" t="str">
        <f t="shared" si="8"/>
        <v>その他</v>
      </c>
    </row>
    <row r="132" spans="1:23" s="199" customFormat="1" ht="22.5" customHeight="1">
      <c r="A132" s="194" t="s">
        <v>1553</v>
      </c>
      <c r="B132" s="193" t="s">
        <v>1363</v>
      </c>
      <c r="C132" s="193" t="s">
        <v>1364</v>
      </c>
      <c r="D132" s="193" t="s">
        <v>1365</v>
      </c>
      <c r="E132" s="193" t="s">
        <v>1366</v>
      </c>
      <c r="F132" s="193" t="s">
        <v>1367</v>
      </c>
      <c r="G132" s="193" t="s">
        <v>1368</v>
      </c>
      <c r="H132" s="193"/>
      <c r="I132" s="193"/>
      <c r="J132" s="193"/>
      <c r="K132" s="193"/>
      <c r="L132" s="202" t="s">
        <v>107</v>
      </c>
      <c r="N132" s="193" t="str">
        <f t="shared" si="7"/>
        <v>ガソリン</v>
      </c>
      <c r="O132" s="193" t="str">
        <f t="shared" si="7"/>
        <v>軽油</v>
      </c>
      <c r="P132" s="193" t="str">
        <f t="shared" si="7"/>
        <v>重油</v>
      </c>
      <c r="Q132" s="193" t="str">
        <f t="shared" si="7"/>
        <v>ジェット燃料</v>
      </c>
      <c r="R132" s="193" t="str">
        <f t="shared" si="8"/>
        <v>灯油</v>
      </c>
      <c r="S132" s="193">
        <f t="shared" si="8"/>
        <v>-1</v>
      </c>
      <c r="T132" s="193">
        <f t="shared" si="8"/>
        <v>-1</v>
      </c>
      <c r="U132" s="193">
        <f t="shared" si="8"/>
        <v>-1</v>
      </c>
      <c r="V132" s="193">
        <f t="shared" si="8"/>
        <v>-1</v>
      </c>
      <c r="W132" s="193" t="str">
        <f t="shared" si="8"/>
        <v>その他</v>
      </c>
    </row>
    <row r="133" spans="1:23" s="199" customFormat="1" ht="22.5" customHeight="1">
      <c r="A133" s="194" t="s">
        <v>1554</v>
      </c>
      <c r="B133" s="193" t="s">
        <v>1369</v>
      </c>
      <c r="C133" s="193" t="s">
        <v>1364</v>
      </c>
      <c r="D133" s="193" t="s">
        <v>1365</v>
      </c>
      <c r="E133" s="193" t="s">
        <v>1370</v>
      </c>
      <c r="F133" s="193" t="s">
        <v>1368</v>
      </c>
      <c r="G133" s="193"/>
      <c r="H133" s="193"/>
      <c r="I133" s="193"/>
      <c r="J133" s="193"/>
      <c r="K133" s="193"/>
      <c r="L133" s="202" t="s">
        <v>107</v>
      </c>
      <c r="N133" s="193" t="str">
        <f t="shared" si="7"/>
        <v>ガソリン</v>
      </c>
      <c r="O133" s="193" t="str">
        <f t="shared" si="7"/>
        <v>軽油</v>
      </c>
      <c r="P133" s="193" t="str">
        <f t="shared" si="7"/>
        <v>エンジンオイル</v>
      </c>
      <c r="Q133" s="193" t="str">
        <f t="shared" si="7"/>
        <v>灯油</v>
      </c>
      <c r="R133" s="193">
        <f t="shared" si="8"/>
        <v>-1</v>
      </c>
      <c r="S133" s="193">
        <f t="shared" si="8"/>
        <v>-1</v>
      </c>
      <c r="T133" s="193">
        <f t="shared" si="8"/>
        <v>-1</v>
      </c>
      <c r="U133" s="193">
        <f t="shared" si="8"/>
        <v>-1</v>
      </c>
      <c r="V133" s="193">
        <f t="shared" si="8"/>
        <v>-1</v>
      </c>
      <c r="W133" s="193" t="str">
        <f t="shared" si="8"/>
        <v>その他</v>
      </c>
    </row>
    <row r="134" spans="1:23" s="199" customFormat="1" ht="22.5" customHeight="1">
      <c r="A134" s="194" t="s">
        <v>1555</v>
      </c>
      <c r="B134" s="193" t="s">
        <v>1371</v>
      </c>
      <c r="C134" s="193" t="s">
        <v>1372</v>
      </c>
      <c r="D134" s="198" t="s">
        <v>1373</v>
      </c>
      <c r="E134" s="193" t="s">
        <v>1374</v>
      </c>
      <c r="F134" s="193"/>
      <c r="G134" s="193"/>
      <c r="H134" s="193"/>
      <c r="I134" s="193"/>
      <c r="J134" s="193"/>
      <c r="K134" s="193"/>
      <c r="L134" s="202" t="s">
        <v>107</v>
      </c>
      <c r="N134" s="193" t="str">
        <f t="shared" si="7"/>
        <v>LPガス</v>
      </c>
      <c r="O134" s="193" t="str">
        <f t="shared" si="7"/>
        <v>木炭・石炭・コークス</v>
      </c>
      <c r="P134" s="193" t="str">
        <f t="shared" si="7"/>
        <v>天然ガス</v>
      </c>
      <c r="Q134" s="193">
        <f t="shared" si="7"/>
        <v>-1</v>
      </c>
      <c r="R134" s="193">
        <f t="shared" si="8"/>
        <v>-1</v>
      </c>
      <c r="S134" s="193">
        <f t="shared" si="8"/>
        <v>-1</v>
      </c>
      <c r="T134" s="193">
        <f t="shared" si="8"/>
        <v>-1</v>
      </c>
      <c r="U134" s="193">
        <f t="shared" si="8"/>
        <v>-1</v>
      </c>
      <c r="V134" s="193">
        <f t="shared" si="8"/>
        <v>-1</v>
      </c>
      <c r="W134" s="193" t="str">
        <f t="shared" si="8"/>
        <v>その他</v>
      </c>
    </row>
    <row r="135" spans="1:23" s="199" customFormat="1" ht="22.5" customHeight="1">
      <c r="A135" s="194" t="s">
        <v>1556</v>
      </c>
      <c r="B135" s="193" t="s">
        <v>1375</v>
      </c>
      <c r="C135" s="193" t="s">
        <v>1376</v>
      </c>
      <c r="D135" s="193" t="s">
        <v>1377</v>
      </c>
      <c r="E135" s="193" t="s">
        <v>1378</v>
      </c>
      <c r="F135" s="193" t="s">
        <v>1379</v>
      </c>
      <c r="G135" s="193" t="s">
        <v>1380</v>
      </c>
      <c r="H135" s="193" t="s">
        <v>1381</v>
      </c>
      <c r="I135" s="193" t="s">
        <v>1382</v>
      </c>
      <c r="J135" s="193" t="s">
        <v>1383</v>
      </c>
      <c r="K135" s="193" t="s">
        <v>1384</v>
      </c>
      <c r="L135" s="202" t="s">
        <v>107</v>
      </c>
      <c r="N135" s="193" t="str">
        <f t="shared" si="7"/>
        <v>消火器</v>
      </c>
      <c r="O135" s="193" t="str">
        <f t="shared" si="7"/>
        <v>避難具</v>
      </c>
      <c r="P135" s="193" t="str">
        <f t="shared" si="7"/>
        <v>消防ポンプ・ホース</v>
      </c>
      <c r="Q135" s="193" t="str">
        <f t="shared" si="7"/>
        <v>消火薬品・中和剤</v>
      </c>
      <c r="R135" s="193" t="str">
        <f t="shared" si="8"/>
        <v>防火服・保護具</v>
      </c>
      <c r="S135" s="193" t="str">
        <f t="shared" si="8"/>
        <v>災害救助用機器</v>
      </c>
      <c r="T135" s="193" t="str">
        <f t="shared" si="8"/>
        <v>防災備蓄倉庫</v>
      </c>
      <c r="U135" s="193" t="str">
        <f t="shared" si="8"/>
        <v>非常食</v>
      </c>
      <c r="V135" s="193" t="str">
        <f t="shared" si="8"/>
        <v>防犯用品</v>
      </c>
      <c r="W135" s="193" t="str">
        <f t="shared" si="8"/>
        <v>その他</v>
      </c>
    </row>
    <row r="136" spans="1:23" s="199" customFormat="1" ht="22.5" customHeight="1">
      <c r="A136" s="194" t="s">
        <v>1557</v>
      </c>
      <c r="B136" s="193" t="s">
        <v>1385</v>
      </c>
      <c r="C136" s="198" t="s">
        <v>1386</v>
      </c>
      <c r="D136" s="193" t="s">
        <v>1387</v>
      </c>
      <c r="E136" s="198" t="s">
        <v>1388</v>
      </c>
      <c r="F136" s="193" t="s">
        <v>1389</v>
      </c>
      <c r="G136" s="193" t="s">
        <v>1390</v>
      </c>
      <c r="H136" s="193"/>
      <c r="I136" s="193"/>
      <c r="J136" s="193"/>
      <c r="K136" s="193"/>
      <c r="L136" s="202" t="s">
        <v>107</v>
      </c>
      <c r="N136" s="193" t="str">
        <f t="shared" si="7"/>
        <v>医薬品（家庭用を除く）</v>
      </c>
      <c r="O136" s="193" t="str">
        <f t="shared" si="7"/>
        <v>医療用ガス</v>
      </c>
      <c r="P136" s="193" t="str">
        <f t="shared" si="7"/>
        <v>衛生材料（歯科用を除く）</v>
      </c>
      <c r="Q136" s="193" t="str">
        <f t="shared" si="7"/>
        <v>歯科用衛生材料</v>
      </c>
      <c r="R136" s="193" t="str">
        <f t="shared" si="8"/>
        <v>家庭用医薬品</v>
      </c>
      <c r="S136" s="193">
        <f t="shared" si="8"/>
        <v>-1</v>
      </c>
      <c r="T136" s="193">
        <f t="shared" si="8"/>
        <v>-1</v>
      </c>
      <c r="U136" s="193">
        <f t="shared" si="8"/>
        <v>-1</v>
      </c>
      <c r="V136" s="193">
        <f t="shared" si="8"/>
        <v>-1</v>
      </c>
      <c r="W136" s="193" t="str">
        <f t="shared" si="8"/>
        <v>その他</v>
      </c>
    </row>
    <row r="137" spans="1:23" s="199" customFormat="1" ht="22.5" customHeight="1">
      <c r="A137" s="194" t="s">
        <v>1558</v>
      </c>
      <c r="B137" s="193" t="s">
        <v>1391</v>
      </c>
      <c r="C137" s="193" t="s">
        <v>1392</v>
      </c>
      <c r="D137" s="193" t="s">
        <v>1393</v>
      </c>
      <c r="E137" s="193" t="s">
        <v>1394</v>
      </c>
      <c r="F137" s="193" t="s">
        <v>1395</v>
      </c>
      <c r="G137" s="193" t="s">
        <v>1396</v>
      </c>
      <c r="H137" s="193"/>
      <c r="I137" s="193"/>
      <c r="J137" s="193"/>
      <c r="K137" s="193"/>
      <c r="L137" s="202" t="s">
        <v>107</v>
      </c>
      <c r="N137" s="193" t="str">
        <f t="shared" si="7"/>
        <v>農薬</v>
      </c>
      <c r="O137" s="193" t="str">
        <f t="shared" si="7"/>
        <v>動物薬</v>
      </c>
      <c r="P137" s="193" t="str">
        <f t="shared" si="7"/>
        <v>工業用薬品</v>
      </c>
      <c r="Q137" s="193" t="str">
        <f t="shared" si="7"/>
        <v>工業用ガス</v>
      </c>
      <c r="R137" s="193" t="str">
        <f t="shared" si="8"/>
        <v>水道用薬品</v>
      </c>
      <c r="S137" s="193">
        <f t="shared" si="8"/>
        <v>-1</v>
      </c>
      <c r="T137" s="193">
        <f t="shared" si="8"/>
        <v>-1</v>
      </c>
      <c r="U137" s="193">
        <f t="shared" si="8"/>
        <v>-1</v>
      </c>
      <c r="V137" s="193">
        <f t="shared" si="8"/>
        <v>-1</v>
      </c>
      <c r="W137" s="193" t="str">
        <f t="shared" si="8"/>
        <v>その他</v>
      </c>
    </row>
    <row r="138" spans="1:23" s="199" customFormat="1" ht="22.5" customHeight="1">
      <c r="A138" s="194" t="s">
        <v>1559</v>
      </c>
      <c r="B138" s="193" t="s">
        <v>1397</v>
      </c>
      <c r="C138" s="198" t="s">
        <v>1398</v>
      </c>
      <c r="D138" s="193" t="s">
        <v>1399</v>
      </c>
      <c r="E138" s="200" t="s">
        <v>1400</v>
      </c>
      <c r="F138" s="193" t="s">
        <v>1401</v>
      </c>
      <c r="G138" s="193" t="s">
        <v>1402</v>
      </c>
      <c r="H138" s="193" t="s">
        <v>1403</v>
      </c>
      <c r="I138" s="193"/>
      <c r="J138" s="193"/>
      <c r="K138" s="193"/>
      <c r="L138" s="202" t="s">
        <v>107</v>
      </c>
      <c r="N138" s="193" t="str">
        <f t="shared" si="7"/>
        <v>小型船舶（総ﾄﾝ数20ﾄﾝ未満）</v>
      </c>
      <c r="O138" s="193" t="str">
        <f t="shared" si="7"/>
        <v>ボート</v>
      </c>
      <c r="P138" s="193" t="str">
        <f t="shared" si="7"/>
        <v>船舶用品（浮輪・救命具を含む）</v>
      </c>
      <c r="Q138" s="193" t="str">
        <f t="shared" si="7"/>
        <v>漁業用具</v>
      </c>
      <c r="R138" s="193" t="str">
        <f t="shared" si="8"/>
        <v>航空機</v>
      </c>
      <c r="S138" s="193" t="str">
        <f t="shared" si="8"/>
        <v>ヘリコプター</v>
      </c>
      <c r="T138" s="193">
        <f t="shared" si="8"/>
        <v>-1</v>
      </c>
      <c r="U138" s="193">
        <f t="shared" si="8"/>
        <v>-1</v>
      </c>
      <c r="V138" s="193">
        <f t="shared" si="8"/>
        <v>-1</v>
      </c>
      <c r="W138" s="193" t="str">
        <f t="shared" si="8"/>
        <v>その他</v>
      </c>
    </row>
    <row r="139" spans="1:23" s="199" customFormat="1" ht="30" customHeight="1">
      <c r="A139" s="194" t="s">
        <v>1560</v>
      </c>
      <c r="B139" s="193" t="s">
        <v>1404</v>
      </c>
      <c r="C139" s="201" t="s">
        <v>1405</v>
      </c>
      <c r="D139" s="193" t="s">
        <v>1406</v>
      </c>
      <c r="E139" s="200" t="s">
        <v>1407</v>
      </c>
      <c r="F139" s="201" t="s">
        <v>1408</v>
      </c>
      <c r="G139" s="193"/>
      <c r="H139" s="193"/>
      <c r="I139" s="193"/>
      <c r="J139" s="193"/>
      <c r="K139" s="193"/>
      <c r="L139" s="202" t="s">
        <v>107</v>
      </c>
      <c r="N139" s="193" t="str">
        <f t="shared" si="7"/>
        <v>船舶製造（総トン数20トン以上）</v>
      </c>
      <c r="O139" s="193" t="str">
        <f t="shared" si="7"/>
        <v>船舶修理</v>
      </c>
      <c r="P139" s="193" t="str">
        <f t="shared" si="7"/>
        <v>船舶用内燃機関の製造又は修理</v>
      </c>
      <c r="Q139" s="193" t="str">
        <f t="shared" si="7"/>
        <v>船舶係留施設の製造又は修理</v>
      </c>
      <c r="R139" s="193">
        <f t="shared" si="8"/>
        <v>-1</v>
      </c>
      <c r="S139" s="193">
        <f t="shared" si="8"/>
        <v>-1</v>
      </c>
      <c r="T139" s="193">
        <f t="shared" si="8"/>
        <v>-1</v>
      </c>
      <c r="U139" s="193">
        <f t="shared" si="8"/>
        <v>-1</v>
      </c>
      <c r="V139" s="193">
        <f t="shared" si="8"/>
        <v>-1</v>
      </c>
      <c r="W139" s="193" t="str">
        <f t="shared" si="8"/>
        <v>その他</v>
      </c>
    </row>
    <row r="140" spans="1:23" s="199" customFormat="1" ht="22.5" customHeight="1">
      <c r="A140" s="194" t="s">
        <v>1561</v>
      </c>
      <c r="B140" s="193" t="s">
        <v>1409</v>
      </c>
      <c r="C140" s="193" t="s">
        <v>1410</v>
      </c>
      <c r="D140" s="193" t="s">
        <v>1411</v>
      </c>
      <c r="E140" s="193" t="s">
        <v>1412</v>
      </c>
      <c r="F140" s="193"/>
      <c r="G140" s="193"/>
      <c r="H140" s="193"/>
      <c r="I140" s="193"/>
      <c r="J140" s="193"/>
      <c r="K140" s="193"/>
      <c r="L140" s="202" t="s">
        <v>107</v>
      </c>
      <c r="N140" s="193" t="str">
        <f t="shared" si="7"/>
        <v>バルブ</v>
      </c>
      <c r="O140" s="193" t="str">
        <f t="shared" si="7"/>
        <v>メーター</v>
      </c>
      <c r="P140" s="193" t="str">
        <f t="shared" si="7"/>
        <v>ろ過材</v>
      </c>
      <c r="Q140" s="193">
        <f t="shared" si="7"/>
        <v>-1</v>
      </c>
      <c r="R140" s="193">
        <f t="shared" si="8"/>
        <v>-1</v>
      </c>
      <c r="S140" s="193">
        <f t="shared" si="8"/>
        <v>-1</v>
      </c>
      <c r="T140" s="193">
        <f t="shared" si="8"/>
        <v>-1</v>
      </c>
      <c r="U140" s="193">
        <f t="shared" si="8"/>
        <v>-1</v>
      </c>
      <c r="V140" s="193">
        <f t="shared" si="8"/>
        <v>-1</v>
      </c>
      <c r="W140" s="193" t="str">
        <f t="shared" si="8"/>
        <v>その他</v>
      </c>
    </row>
    <row r="141" spans="1:23" s="199" customFormat="1" ht="22.5" customHeight="1">
      <c r="A141" s="194" t="s">
        <v>1562</v>
      </c>
      <c r="B141" s="193" t="s">
        <v>1413</v>
      </c>
      <c r="C141" s="193" t="s">
        <v>1414</v>
      </c>
      <c r="D141" s="193" t="s">
        <v>1415</v>
      </c>
      <c r="E141" s="193" t="s">
        <v>1416</v>
      </c>
      <c r="F141" s="193"/>
      <c r="G141" s="193"/>
      <c r="H141" s="193"/>
      <c r="I141" s="193"/>
      <c r="J141" s="193"/>
      <c r="K141" s="193"/>
      <c r="L141" s="202" t="s">
        <v>107</v>
      </c>
      <c r="N141" s="193" t="str">
        <f t="shared" si="7"/>
        <v>発電所用発電機</v>
      </c>
      <c r="O141" s="193" t="str">
        <f t="shared" si="7"/>
        <v>変電機器</v>
      </c>
      <c r="P141" s="193" t="str">
        <f t="shared" si="7"/>
        <v>受配電設備</v>
      </c>
      <c r="Q141" s="193">
        <f t="shared" si="7"/>
        <v>-1</v>
      </c>
      <c r="R141" s="193">
        <f t="shared" si="8"/>
        <v>-1</v>
      </c>
      <c r="S141" s="193">
        <f t="shared" si="8"/>
        <v>-1</v>
      </c>
      <c r="T141" s="193">
        <f t="shared" si="8"/>
        <v>-1</v>
      </c>
      <c r="U141" s="193">
        <f t="shared" si="8"/>
        <v>-1</v>
      </c>
      <c r="V141" s="193">
        <f t="shared" si="8"/>
        <v>-1</v>
      </c>
      <c r="W141" s="193" t="str">
        <f t="shared" si="8"/>
        <v>その他</v>
      </c>
    </row>
    <row r="142" spans="1:23" s="199" customFormat="1" ht="22.5" customHeight="1">
      <c r="A142" s="194" t="s">
        <v>1563</v>
      </c>
      <c r="B142" s="193" t="s">
        <v>1417</v>
      </c>
      <c r="C142" s="193" t="s">
        <v>1418</v>
      </c>
      <c r="D142" s="193" t="s">
        <v>1419</v>
      </c>
      <c r="E142" s="193" t="s">
        <v>1420</v>
      </c>
      <c r="F142" s="193" t="s">
        <v>1421</v>
      </c>
      <c r="G142" s="193" t="s">
        <v>1422</v>
      </c>
      <c r="H142" s="193" t="s">
        <v>1423</v>
      </c>
      <c r="I142" s="193" t="s">
        <v>1424</v>
      </c>
      <c r="J142" s="193" t="s">
        <v>1425</v>
      </c>
      <c r="K142" s="193"/>
      <c r="L142" s="202" t="s">
        <v>107</v>
      </c>
      <c r="N142" s="193" t="str">
        <f t="shared" si="7"/>
        <v>拳銃ケース</v>
      </c>
      <c r="O142" s="193" t="str">
        <f t="shared" si="7"/>
        <v>警棒</v>
      </c>
      <c r="P142" s="193" t="str">
        <f t="shared" si="7"/>
        <v>帯革</v>
      </c>
      <c r="Q142" s="193" t="str">
        <f t="shared" si="7"/>
        <v>手錠</v>
      </c>
      <c r="R142" s="193" t="str">
        <f t="shared" si="8"/>
        <v>捕縄</v>
      </c>
      <c r="S142" s="193" t="str">
        <f t="shared" si="8"/>
        <v>鑑識用機器材</v>
      </c>
      <c r="T142" s="193" t="str">
        <f t="shared" si="8"/>
        <v>防護用品</v>
      </c>
      <c r="U142" s="193" t="str">
        <f t="shared" si="8"/>
        <v>警察手帳</v>
      </c>
      <c r="V142" s="193">
        <f t="shared" si="8"/>
        <v>-1</v>
      </c>
      <c r="W142" s="193" t="str">
        <f t="shared" si="8"/>
        <v>その他</v>
      </c>
    </row>
    <row r="143" spans="1:23" s="199" customFormat="1" ht="22.5" customHeight="1">
      <c r="A143" s="194" t="s">
        <v>1564</v>
      </c>
      <c r="B143" s="193" t="s">
        <v>1426</v>
      </c>
      <c r="C143" s="193" t="s">
        <v>1426</v>
      </c>
      <c r="D143" s="193"/>
      <c r="E143" s="193"/>
      <c r="F143" s="193"/>
      <c r="G143" s="193"/>
      <c r="H143" s="193"/>
      <c r="I143" s="193"/>
      <c r="J143" s="193"/>
      <c r="K143" s="193"/>
      <c r="L143" s="202" t="s">
        <v>107</v>
      </c>
      <c r="N143" s="193" t="str">
        <f t="shared" si="7"/>
        <v>建物</v>
      </c>
      <c r="O143" s="193">
        <f t="shared" si="7"/>
        <v>-1</v>
      </c>
      <c r="P143" s="193">
        <f t="shared" si="7"/>
        <v>-1</v>
      </c>
      <c r="Q143" s="193">
        <f t="shared" si="7"/>
        <v>-1</v>
      </c>
      <c r="R143" s="193">
        <f t="shared" si="8"/>
        <v>-1</v>
      </c>
      <c r="S143" s="193">
        <f t="shared" si="8"/>
        <v>-1</v>
      </c>
      <c r="T143" s="193">
        <f t="shared" si="8"/>
        <v>-1</v>
      </c>
      <c r="U143" s="193">
        <f t="shared" si="8"/>
        <v>-1</v>
      </c>
      <c r="V143" s="193">
        <f t="shared" si="8"/>
        <v>-1</v>
      </c>
      <c r="W143" s="193" t="str">
        <f t="shared" si="8"/>
        <v>その他</v>
      </c>
    </row>
    <row r="144" spans="1:23" s="199" customFormat="1" ht="22.5" customHeight="1">
      <c r="A144" s="194" t="s">
        <v>1565</v>
      </c>
      <c r="B144" s="193" t="s">
        <v>1427</v>
      </c>
      <c r="C144" s="193" t="s">
        <v>1428</v>
      </c>
      <c r="D144" s="193" t="s">
        <v>1429</v>
      </c>
      <c r="E144" s="193" t="s">
        <v>1430</v>
      </c>
      <c r="F144" s="193" t="s">
        <v>1431</v>
      </c>
      <c r="G144" s="193" t="s">
        <v>1432</v>
      </c>
      <c r="H144" s="193" t="s">
        <v>1433</v>
      </c>
      <c r="I144" s="193" t="s">
        <v>1434</v>
      </c>
      <c r="J144" s="193" t="s">
        <v>1435</v>
      </c>
      <c r="K144" s="193"/>
      <c r="L144" s="202" t="s">
        <v>107</v>
      </c>
      <c r="N144" s="193" t="str">
        <f t="shared" si="7"/>
        <v>時計</v>
      </c>
      <c r="O144" s="193" t="str">
        <f t="shared" si="7"/>
        <v>カメラ</v>
      </c>
      <c r="P144" s="193" t="str">
        <f t="shared" si="7"/>
        <v>花器</v>
      </c>
      <c r="Q144" s="193" t="str">
        <f t="shared" si="7"/>
        <v>万年筆</v>
      </c>
      <c r="R144" s="193" t="str">
        <f t="shared" si="8"/>
        <v>ティッシュ</v>
      </c>
      <c r="S144" s="193" t="str">
        <f t="shared" si="8"/>
        <v>タオル</v>
      </c>
      <c r="T144" s="193" t="str">
        <f t="shared" si="8"/>
        <v>食料品</v>
      </c>
      <c r="U144" s="193" t="str">
        <f t="shared" si="8"/>
        <v>啓発用品</v>
      </c>
      <c r="V144" s="193">
        <f t="shared" si="8"/>
        <v>-1</v>
      </c>
      <c r="W144" s="193" t="str">
        <f t="shared" si="8"/>
        <v>その他</v>
      </c>
    </row>
    <row r="145" spans="1:23" s="199" customFormat="1" ht="22.5" customHeight="1">
      <c r="A145" s="194" t="s">
        <v>1566</v>
      </c>
      <c r="B145" s="193" t="s">
        <v>1436</v>
      </c>
      <c r="C145" s="193" t="s">
        <v>1437</v>
      </c>
      <c r="D145" s="193" t="s">
        <v>1438</v>
      </c>
      <c r="E145" s="193" t="s">
        <v>1439</v>
      </c>
      <c r="F145" s="200" t="s">
        <v>1440</v>
      </c>
      <c r="G145" s="193" t="s">
        <v>1441</v>
      </c>
      <c r="H145" s="193" t="s">
        <v>1442</v>
      </c>
      <c r="I145" s="193" t="s">
        <v>1443</v>
      </c>
      <c r="J145" s="193" t="s">
        <v>1444</v>
      </c>
      <c r="K145" s="193"/>
      <c r="L145" s="202" t="s">
        <v>107</v>
      </c>
      <c r="N145" s="193" t="str">
        <f t="shared" si="7"/>
        <v>各種療法機器</v>
      </c>
      <c r="O145" s="193" t="str">
        <f t="shared" si="7"/>
        <v>評価測定機器</v>
      </c>
      <c r="P145" s="193" t="str">
        <f t="shared" si="7"/>
        <v>移動用機器</v>
      </c>
      <c r="Q145" s="193" t="str">
        <f t="shared" si="7"/>
        <v>日常生活動作訓練・自立支援機器</v>
      </c>
      <c r="R145" s="193" t="str">
        <f t="shared" si="8"/>
        <v>特殊入浴装置</v>
      </c>
      <c r="S145" s="193" t="str">
        <f t="shared" si="8"/>
        <v>介護ベッド</v>
      </c>
      <c r="T145" s="193" t="str">
        <f t="shared" si="8"/>
        <v>介護用品</v>
      </c>
      <c r="U145" s="193" t="str">
        <f t="shared" si="8"/>
        <v>車椅子</v>
      </c>
      <c r="V145" s="193">
        <f t="shared" si="8"/>
        <v>-1</v>
      </c>
      <c r="W145" s="193" t="str">
        <f t="shared" si="8"/>
        <v>その他</v>
      </c>
    </row>
    <row r="146" spans="1:23" s="199" customFormat="1" ht="22.5" customHeight="1">
      <c r="A146" s="194" t="s">
        <v>1567</v>
      </c>
      <c r="B146" s="193" t="s">
        <v>1445</v>
      </c>
      <c r="C146" s="193" t="s">
        <v>1446</v>
      </c>
      <c r="D146" s="193" t="s">
        <v>1447</v>
      </c>
      <c r="E146" s="193" t="s">
        <v>1448</v>
      </c>
      <c r="F146" s="193" t="s">
        <v>1449</v>
      </c>
      <c r="G146" s="193" t="s">
        <v>1450</v>
      </c>
      <c r="H146" s="193"/>
      <c r="I146" s="193"/>
      <c r="J146" s="193"/>
      <c r="K146" s="193"/>
      <c r="L146" s="202" t="s">
        <v>107</v>
      </c>
      <c r="N146" s="193" t="str">
        <f t="shared" si="7"/>
        <v>遊具</v>
      </c>
      <c r="O146" s="193" t="str">
        <f t="shared" si="7"/>
        <v>教育教材</v>
      </c>
      <c r="P146" s="193" t="str">
        <f t="shared" si="7"/>
        <v>保育教材</v>
      </c>
      <c r="Q146" s="193" t="str">
        <f t="shared" si="7"/>
        <v>交通安全</v>
      </c>
      <c r="R146" s="193" t="str">
        <f t="shared" si="8"/>
        <v>教材用機</v>
      </c>
      <c r="S146" s="193">
        <f t="shared" si="8"/>
        <v>-1</v>
      </c>
      <c r="T146" s="193">
        <f t="shared" si="8"/>
        <v>-1</v>
      </c>
      <c r="U146" s="193">
        <f t="shared" si="8"/>
        <v>-1</v>
      </c>
      <c r="V146" s="193">
        <f t="shared" si="8"/>
        <v>-1</v>
      </c>
      <c r="W146" s="193" t="str">
        <f t="shared" si="8"/>
        <v>その他</v>
      </c>
    </row>
    <row r="147" spans="1:23" s="199" customFormat="1" ht="22.5" customHeight="1">
      <c r="A147" s="194" t="s">
        <v>1568</v>
      </c>
      <c r="B147" s="193" t="s">
        <v>1451</v>
      </c>
      <c r="C147" s="193" t="s">
        <v>1452</v>
      </c>
      <c r="D147" s="193" t="s">
        <v>1453</v>
      </c>
      <c r="E147" s="193" t="s">
        <v>1454</v>
      </c>
      <c r="F147" s="193" t="s">
        <v>1455</v>
      </c>
      <c r="G147" s="193" t="s">
        <v>1456</v>
      </c>
      <c r="H147" s="193" t="s">
        <v>1457</v>
      </c>
      <c r="I147" s="193" t="s">
        <v>1458</v>
      </c>
      <c r="J147" s="193" t="s">
        <v>1459</v>
      </c>
      <c r="K147" s="193" t="s">
        <v>1460</v>
      </c>
      <c r="L147" s="202" t="s">
        <v>107</v>
      </c>
      <c r="N147" s="193" t="str">
        <f t="shared" si="7"/>
        <v>セメント</v>
      </c>
      <c r="O147" s="193" t="str">
        <f t="shared" si="7"/>
        <v>れき（瀝）青材料</v>
      </c>
      <c r="P147" s="193" t="str">
        <f t="shared" si="7"/>
        <v>石材</v>
      </c>
      <c r="Q147" s="193" t="str">
        <f t="shared" si="7"/>
        <v>コンクリート２次製品</v>
      </c>
      <c r="R147" s="193" t="str">
        <f t="shared" si="8"/>
        <v>植栽用苗木</v>
      </c>
      <c r="S147" s="193" t="str">
        <f t="shared" si="8"/>
        <v>真土、砂</v>
      </c>
      <c r="T147" s="193" t="str">
        <f t="shared" si="8"/>
        <v>芝</v>
      </c>
      <c r="U147" s="193" t="str">
        <f t="shared" si="8"/>
        <v>水道管類</v>
      </c>
      <c r="V147" s="193" t="str">
        <f t="shared" si="8"/>
        <v>鉄骨等鋼材</v>
      </c>
      <c r="W147" s="193" t="str">
        <f t="shared" si="8"/>
        <v>その他</v>
      </c>
    </row>
    <row r="148" spans="1:23" s="199" customFormat="1" ht="22.5" customHeight="1">
      <c r="A148" s="194" t="s">
        <v>1569</v>
      </c>
      <c r="B148" s="193" t="s">
        <v>1461</v>
      </c>
      <c r="C148" s="193" t="s">
        <v>1462</v>
      </c>
      <c r="D148" s="193" t="s">
        <v>1434</v>
      </c>
      <c r="E148" s="193"/>
      <c r="F148" s="193"/>
      <c r="G148" s="193"/>
      <c r="H148" s="193"/>
      <c r="I148" s="193"/>
      <c r="J148" s="193"/>
      <c r="K148" s="193"/>
      <c r="L148" s="200" t="s">
        <v>1463</v>
      </c>
      <c r="N148" s="193" t="str">
        <f t="shared" si="7"/>
        <v>選挙用品</v>
      </c>
      <c r="O148" s="193" t="str">
        <f t="shared" si="7"/>
        <v>食料品</v>
      </c>
      <c r="P148" s="193">
        <f t="shared" si="7"/>
        <v>-1</v>
      </c>
      <c r="Q148" s="193">
        <f t="shared" si="7"/>
        <v>-1</v>
      </c>
      <c r="R148" s="193">
        <f t="shared" si="8"/>
        <v>-1</v>
      </c>
      <c r="S148" s="193">
        <f t="shared" si="8"/>
        <v>-1</v>
      </c>
      <c r="T148" s="193">
        <f t="shared" si="8"/>
        <v>-1</v>
      </c>
      <c r="U148" s="193">
        <f t="shared" si="8"/>
        <v>-1</v>
      </c>
      <c r="V148" s="193">
        <f t="shared" si="8"/>
        <v>-1</v>
      </c>
      <c r="W148" s="193" t="str">
        <f t="shared" si="8"/>
        <v>他に属さない品目（展示品、模型、ごみ焼却炉、ガラス等）</v>
      </c>
    </row>
    <row r="149" spans="1:23" s="199" customFormat="1" ht="21">
      <c r="A149" s="194" t="s">
        <v>1570</v>
      </c>
      <c r="B149" s="193" t="s">
        <v>1464</v>
      </c>
      <c r="C149" s="193" t="s">
        <v>1465</v>
      </c>
      <c r="D149" s="193" t="s">
        <v>1207</v>
      </c>
      <c r="E149" s="193" t="s">
        <v>1466</v>
      </c>
      <c r="F149" s="198" t="s">
        <v>1467</v>
      </c>
      <c r="G149" s="193" t="s">
        <v>1468</v>
      </c>
      <c r="H149" s="193" t="s">
        <v>1469</v>
      </c>
      <c r="I149" s="193" t="s">
        <v>1158</v>
      </c>
      <c r="J149" s="193" t="s">
        <v>1185</v>
      </c>
      <c r="K149" s="193" t="s">
        <v>1470</v>
      </c>
      <c r="L149" s="202" t="s">
        <v>107</v>
      </c>
      <c r="N149" s="193" t="str">
        <f t="shared" si="7"/>
        <v>情報処理装置</v>
      </c>
      <c r="O149" s="193" t="str">
        <f t="shared" si="7"/>
        <v>医療機器</v>
      </c>
      <c r="P149" s="193" t="str">
        <f t="shared" si="7"/>
        <v>寝具・おむつ</v>
      </c>
      <c r="Q149" s="193" t="str">
        <f t="shared" si="7"/>
        <v>光学・視聴覚・事務機器</v>
      </c>
      <c r="R149" s="193" t="str">
        <f t="shared" si="8"/>
        <v>電気・通信機器</v>
      </c>
      <c r="S149" s="193" t="str">
        <f t="shared" si="8"/>
        <v>実験・計測機器</v>
      </c>
      <c r="T149" s="193" t="str">
        <f t="shared" si="8"/>
        <v>什器</v>
      </c>
      <c r="U149" s="193" t="str">
        <f t="shared" si="8"/>
        <v>自動車</v>
      </c>
      <c r="V149" s="193" t="str">
        <f t="shared" si="8"/>
        <v>建物・仮設建物</v>
      </c>
      <c r="W149" s="193" t="str">
        <f t="shared" si="8"/>
        <v>その他</v>
      </c>
    </row>
    <row r="150" spans="1:23" s="199" customFormat="1" ht="22.5" customHeight="1">
      <c r="A150" s="194" t="s">
        <v>1571</v>
      </c>
      <c r="B150" s="193" t="s">
        <v>1471</v>
      </c>
      <c r="C150" s="193" t="s">
        <v>1185</v>
      </c>
      <c r="D150" s="193" t="s">
        <v>1472</v>
      </c>
      <c r="E150" s="193" t="s">
        <v>1473</v>
      </c>
      <c r="F150" s="193" t="s">
        <v>1474</v>
      </c>
      <c r="G150" s="193" t="s">
        <v>1475</v>
      </c>
      <c r="H150" s="193"/>
      <c r="I150" s="193"/>
      <c r="J150" s="193"/>
      <c r="K150" s="193"/>
      <c r="L150" s="202" t="s">
        <v>107</v>
      </c>
      <c r="N150" s="193" t="str">
        <f t="shared" si="7"/>
        <v>自動車</v>
      </c>
      <c r="O150" s="193" t="str">
        <f t="shared" si="7"/>
        <v>古紙</v>
      </c>
      <c r="P150" s="193" t="str">
        <f t="shared" si="7"/>
        <v>びん・缶</v>
      </c>
      <c r="Q150" s="193" t="str">
        <f t="shared" si="7"/>
        <v>ペットボトル</v>
      </c>
      <c r="R150" s="193" t="str">
        <f t="shared" si="8"/>
        <v>鉄屑</v>
      </c>
      <c r="S150" s="193">
        <f t="shared" si="8"/>
        <v>-1</v>
      </c>
      <c r="T150" s="193">
        <f t="shared" si="8"/>
        <v>-1</v>
      </c>
      <c r="U150" s="193">
        <f t="shared" si="8"/>
        <v>-1</v>
      </c>
      <c r="V150" s="193">
        <f t="shared" si="8"/>
        <v>-1</v>
      </c>
      <c r="W150" s="193" t="str">
        <f t="shared" si="8"/>
        <v>その他</v>
      </c>
    </row>
    <row r="153" spans="1:23">
      <c r="A153" s="203"/>
    </row>
  </sheetData>
  <phoneticPr fontId="2"/>
  <conditionalFormatting sqref="B2:B150">
    <cfRule type="duplicateValues" dxfId="2" priority="1"/>
  </conditionalFormatting>
  <conditionalFormatting sqref="F47">
    <cfRule type="expression" priority="2">
      <formula>VLOOKUP(#REF!,$A$2:$V$150,14)=-1</formula>
    </cfRule>
  </conditionalFormatting>
  <conditionalFormatting sqref="F102">
    <cfRule type="expression" dxfId="1" priority="3">
      <formula>VLOOKUP(#REF!,$A$2:$V$150,14)=-1</formula>
    </cfRule>
    <cfRule type="expression" priority="4">
      <formula>VLOOKUP(#REF!,$A$2:$V$150,14)=-1</formula>
    </cfRule>
    <cfRule type="expression" priority="5">
      <formula>VLOOKUP(#REF!,$A$2:$V$150,14)=-14</formula>
    </cfRule>
    <cfRule type="expression" priority="6">
      <formula>IF(#REF!,$A$2:$V$150)</formula>
    </cfRule>
  </conditionalFormatting>
  <conditionalFormatting sqref="G41">
    <cfRule type="expression" priority="7">
      <formula>VLOOKUP(#REF!,$A$2:$V$150,2)</formula>
    </cfRule>
    <cfRule type="expression" priority="8">
      <formula>VLOOKUP(#REF!,$A$2:$V$150,)</formula>
    </cfRule>
    <cfRule type="expression" priority="9">
      <formula>VLOOKUP(#REF!,$A$2:$V$150,14)=-1</formula>
    </cfRule>
    <cfRule type="expression" dxfId="0" priority="10">
      <formula>VLOOKUP(#REF!,$A$2:$V$150,14)=-1</formula>
    </cfRule>
    <cfRule type="expression" priority="11">
      <formula>VLOOUUP($A$2:$V$150,14)=-1</formula>
    </cfRule>
  </conditionalFormatting>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CC"/>
    <pageSetUpPr fitToPage="1"/>
  </sheetPr>
  <dimension ref="A1:V121"/>
  <sheetViews>
    <sheetView view="pageBreakPreview" zoomScaleNormal="100" zoomScaleSheetLayoutView="100" workbookViewId="0">
      <pane ySplit="1" topLeftCell="A2" activePane="bottomLeft" state="frozen"/>
      <selection activeCell="D12" sqref="D12:H12"/>
      <selection pane="bottomLeft" activeCell="C116" sqref="C116"/>
    </sheetView>
  </sheetViews>
  <sheetFormatPr defaultRowHeight="13.5"/>
  <cols>
    <col min="1" max="1" width="11.875" customWidth="1"/>
    <col min="2" max="2" width="15.125" customWidth="1"/>
    <col min="6" max="14" width="6.125" customWidth="1"/>
    <col min="15" max="15" width="29.375" customWidth="1"/>
    <col min="19" max="19" width="14.375" customWidth="1"/>
  </cols>
  <sheetData>
    <row r="1" spans="1:22" ht="17.25">
      <c r="A1" s="91" t="s">
        <v>482</v>
      </c>
      <c r="S1" s="89"/>
      <c r="T1" s="89"/>
      <c r="U1" s="89"/>
      <c r="V1" s="89"/>
    </row>
    <row r="2" spans="1:22" ht="14.25" thickBot="1">
      <c r="S2" t="str">
        <f>TEXT(C7,"YYYY年M月D日")</f>
        <v>1900年1月0日</v>
      </c>
      <c r="T2" t="e">
        <f>"令和"&amp;S6&amp;"年"&amp;S7</f>
        <v>#N/A</v>
      </c>
      <c r="V2" s="89" t="str">
        <f>SUBSTITUTE(SUBSTITUTE(SUBSTITUTE(SUBSTITUTE(SUBSTITUTE(SUBSTITUTE(SUBSTITUTE(SUBSTITUTE(SUBSTITUTE(SUBSTITUTE(SUBSTITUTE(SUBSTITUTE(SUBSTITUTE(SUBSTITUTE(SUBSTITUTE(SUBSTITUTE(SUBSTITUTE(SUBSTITUTE(SUBSTITUTE(SUBSTITUTE(SUBSTITUTE(D10,"（有）","有限会社"),"（株）"," 株式会社 "),"（資）","合資会社"),"（名）","合名会社"),"（合）","合同会社"),"（同）","協同組合"),"（業）","協業組合"),"（企）","企業組合"),"（社）","社団法人"),"（公社）","公益社団法人"),"（一社）","一般社団法人"),"（財）","財団法人"),"（公財）","公益財団法人"),"（一財）","一般財団法人"),"（医）","医療法人"),"（医社）","医療社団法人"),"（医財）","医療財団法人"),"（福）","社会福祉法人"),"（独）","独立行政法人"),"（特）","特殊法人"),"（非）","特定非営利活動法人")</f>
        <v/>
      </c>
    </row>
    <row r="3" spans="1:22">
      <c r="A3" s="306" t="s">
        <v>566</v>
      </c>
      <c r="B3" s="307"/>
      <c r="C3" s="310" t="s">
        <v>621</v>
      </c>
      <c r="D3" s="311"/>
      <c r="E3" t="s">
        <v>471</v>
      </c>
      <c r="S3" s="162"/>
      <c r="V3" s="89"/>
    </row>
    <row r="4" spans="1:22" ht="13.5" customHeight="1">
      <c r="A4" s="308" t="s">
        <v>619</v>
      </c>
      <c r="B4" s="309"/>
      <c r="C4" s="236"/>
      <c r="D4" s="312"/>
      <c r="E4" t="s">
        <v>471</v>
      </c>
      <c r="S4" s="163"/>
      <c r="T4" s="164" t="s">
        <v>548</v>
      </c>
      <c r="U4" s="163" t="s">
        <v>549</v>
      </c>
      <c r="V4" s="89"/>
    </row>
    <row r="5" spans="1:22">
      <c r="A5" s="308" t="s">
        <v>620</v>
      </c>
      <c r="B5" s="309"/>
      <c r="C5" s="236"/>
      <c r="D5" s="312"/>
      <c r="E5" t="s">
        <v>564</v>
      </c>
      <c r="S5" s="165" t="str">
        <f>LEFT(S2,4)</f>
        <v>1900</v>
      </c>
      <c r="T5" s="164" t="s">
        <v>560</v>
      </c>
      <c r="U5" s="163">
        <v>2</v>
      </c>
      <c r="V5" s="89"/>
    </row>
    <row r="6" spans="1:22">
      <c r="A6" s="308" t="s">
        <v>291</v>
      </c>
      <c r="B6" s="309"/>
      <c r="C6" s="236"/>
      <c r="D6" s="312"/>
      <c r="E6" t="s">
        <v>471</v>
      </c>
      <c r="S6" s="166" t="e">
        <f>VLOOKUP(S5,T4:U15,2)</f>
        <v>#N/A</v>
      </c>
      <c r="T6" s="164" t="s">
        <v>550</v>
      </c>
      <c r="U6" s="163">
        <v>3</v>
      </c>
      <c r="V6" s="89"/>
    </row>
    <row r="7" spans="1:22" ht="14.25" thickBot="1">
      <c r="A7" s="250" t="s">
        <v>613</v>
      </c>
      <c r="B7" s="251"/>
      <c r="C7" s="252"/>
      <c r="D7" s="253"/>
      <c r="E7" t="s">
        <v>472</v>
      </c>
      <c r="S7" s="163" t="str">
        <f>RIGHT(S2, LEN(S2)-FIND("年", S2))</f>
        <v>1月0日</v>
      </c>
      <c r="T7" s="164" t="s">
        <v>551</v>
      </c>
      <c r="U7" s="163">
        <v>4</v>
      </c>
      <c r="V7" s="89"/>
    </row>
    <row r="8" spans="1:22" ht="4.5" customHeight="1">
      <c r="A8" s="35"/>
      <c r="B8" s="35"/>
      <c r="C8" s="35"/>
      <c r="S8" s="163"/>
      <c r="T8" s="164" t="s">
        <v>552</v>
      </c>
      <c r="U8" s="163">
        <v>5</v>
      </c>
      <c r="V8" s="89"/>
    </row>
    <row r="9" spans="1:22">
      <c r="A9" s="262" t="s">
        <v>292</v>
      </c>
      <c r="B9" s="217" t="s">
        <v>1</v>
      </c>
      <c r="C9" s="74" t="s">
        <v>325</v>
      </c>
      <c r="D9" s="268"/>
      <c r="E9" s="268"/>
      <c r="F9" s="268"/>
      <c r="G9" s="268"/>
      <c r="H9" s="268"/>
      <c r="I9" s="268"/>
      <c r="J9" s="268"/>
      <c r="K9" t="s">
        <v>484</v>
      </c>
      <c r="S9" s="163"/>
      <c r="T9" s="164" t="s">
        <v>553</v>
      </c>
      <c r="U9" s="163">
        <v>6</v>
      </c>
      <c r="V9" s="89"/>
    </row>
    <row r="10" spans="1:22">
      <c r="A10" s="262"/>
      <c r="B10" s="217"/>
      <c r="C10" s="75"/>
      <c r="D10" s="313"/>
      <c r="E10" s="313"/>
      <c r="F10" s="313"/>
      <c r="G10" s="313"/>
      <c r="H10" s="313"/>
      <c r="I10" s="313"/>
      <c r="J10" s="313"/>
      <c r="K10" t="s">
        <v>483</v>
      </c>
      <c r="S10" s="163"/>
      <c r="T10" s="164" t="s">
        <v>554</v>
      </c>
      <c r="U10" s="163">
        <v>7</v>
      </c>
      <c r="V10" s="89"/>
    </row>
    <row r="11" spans="1:22">
      <c r="A11" s="262"/>
      <c r="B11" s="217" t="s">
        <v>589</v>
      </c>
      <c r="C11" s="74" t="s">
        <v>325</v>
      </c>
      <c r="D11" s="268"/>
      <c r="E11" s="268"/>
      <c r="F11" s="268"/>
      <c r="G11" s="268"/>
      <c r="H11" s="268"/>
      <c r="I11" s="268"/>
      <c r="J11" s="268"/>
      <c r="L11" t="s">
        <v>608</v>
      </c>
      <c r="T11" s="164" t="s">
        <v>555</v>
      </c>
      <c r="U11" s="163">
        <v>8</v>
      </c>
      <c r="V11" s="89"/>
    </row>
    <row r="12" spans="1:22">
      <c r="A12" s="262"/>
      <c r="B12" s="217"/>
      <c r="C12" s="75"/>
      <c r="D12" s="313"/>
      <c r="E12" s="313"/>
      <c r="F12" s="313"/>
      <c r="G12" s="313"/>
      <c r="H12" s="313"/>
      <c r="I12" s="313"/>
      <c r="J12" s="313"/>
      <c r="M12" s="190" t="s">
        <v>605</v>
      </c>
      <c r="N12" s="190" t="s">
        <v>609</v>
      </c>
      <c r="O12" s="191" t="s">
        <v>610</v>
      </c>
      <c r="T12" s="164" t="s">
        <v>556</v>
      </c>
      <c r="U12" s="163">
        <v>9</v>
      </c>
      <c r="V12" s="89"/>
    </row>
    <row r="13" spans="1:22">
      <c r="A13" s="262"/>
      <c r="B13" s="213" t="s">
        <v>324</v>
      </c>
      <c r="C13" s="213"/>
      <c r="D13" s="218"/>
      <c r="E13" s="218"/>
      <c r="F13" s="218"/>
      <c r="G13" s="218"/>
      <c r="H13" s="218"/>
      <c r="I13" s="218"/>
      <c r="J13" s="218"/>
      <c r="M13" s="190" t="s">
        <v>606</v>
      </c>
      <c r="N13" s="190" t="s">
        <v>609</v>
      </c>
      <c r="O13" s="191" t="s">
        <v>612</v>
      </c>
      <c r="T13" s="164" t="s">
        <v>557</v>
      </c>
      <c r="U13" s="163">
        <v>10</v>
      </c>
      <c r="V13" s="89"/>
    </row>
    <row r="14" spans="1:22">
      <c r="A14" s="262"/>
      <c r="B14" s="213" t="s">
        <v>293</v>
      </c>
      <c r="C14" s="213"/>
      <c r="D14" s="218"/>
      <c r="E14" s="218"/>
      <c r="F14" s="218"/>
      <c r="G14" s="218"/>
      <c r="H14" s="218"/>
      <c r="I14" s="218"/>
      <c r="J14" s="218"/>
      <c r="M14" s="190" t="s">
        <v>607</v>
      </c>
      <c r="N14" s="190" t="s">
        <v>609</v>
      </c>
      <c r="O14" s="191" t="s">
        <v>611</v>
      </c>
      <c r="T14" s="164" t="s">
        <v>558</v>
      </c>
      <c r="U14" s="163">
        <v>11</v>
      </c>
      <c r="V14" s="89"/>
    </row>
    <row r="15" spans="1:22">
      <c r="A15" s="262"/>
      <c r="B15" s="257" t="s">
        <v>326</v>
      </c>
      <c r="C15" s="76"/>
      <c r="D15" s="268"/>
      <c r="E15" s="268"/>
      <c r="F15" s="268"/>
      <c r="G15" s="268"/>
      <c r="H15" s="268"/>
      <c r="I15" s="268"/>
      <c r="J15" s="268"/>
      <c r="T15" s="164" t="s">
        <v>559</v>
      </c>
      <c r="U15" s="163">
        <v>12</v>
      </c>
      <c r="V15" s="89"/>
    </row>
    <row r="16" spans="1:22">
      <c r="A16" s="262"/>
      <c r="B16" s="258"/>
      <c r="C16" s="77" t="s">
        <v>468</v>
      </c>
      <c r="D16" s="259"/>
      <c r="E16" s="260"/>
      <c r="F16" s="260"/>
      <c r="G16" s="260"/>
      <c r="H16" s="260"/>
      <c r="I16" s="260"/>
      <c r="J16" s="261"/>
      <c r="S16" s="89"/>
      <c r="T16" s="89"/>
      <c r="U16" s="89"/>
      <c r="V16" s="89"/>
    </row>
    <row r="17" spans="1:12">
      <c r="A17" s="262"/>
      <c r="B17" s="213" t="s">
        <v>179</v>
      </c>
      <c r="C17" s="213"/>
      <c r="D17" s="218"/>
      <c r="E17" s="218"/>
      <c r="F17" s="218"/>
      <c r="G17" s="218"/>
      <c r="H17" s="218"/>
      <c r="I17" s="218"/>
      <c r="J17" s="218"/>
    </row>
    <row r="18" spans="1:12">
      <c r="A18" s="262"/>
      <c r="B18" s="213" t="s">
        <v>294</v>
      </c>
      <c r="C18" s="213"/>
      <c r="D18" s="218"/>
      <c r="E18" s="218"/>
      <c r="F18" s="218"/>
      <c r="G18" s="218"/>
      <c r="H18" s="218"/>
      <c r="I18" s="218"/>
      <c r="J18" s="218"/>
    </row>
    <row r="19" spans="1:12">
      <c r="A19" s="262"/>
      <c r="B19" s="213" t="s">
        <v>295</v>
      </c>
      <c r="C19" s="213"/>
      <c r="D19" s="314"/>
      <c r="E19" s="218"/>
      <c r="F19" s="218"/>
      <c r="G19" s="218"/>
      <c r="H19" s="218"/>
      <c r="I19" s="218"/>
      <c r="J19" s="218"/>
      <c r="K19" t="s">
        <v>467</v>
      </c>
    </row>
    <row r="20" spans="1:12">
      <c r="A20" s="262" t="s">
        <v>215</v>
      </c>
      <c r="B20" s="217" t="s">
        <v>469</v>
      </c>
      <c r="C20" s="74" t="s">
        <v>325</v>
      </c>
      <c r="D20" s="268"/>
      <c r="E20" s="268"/>
      <c r="F20" s="268"/>
      <c r="G20" s="268"/>
      <c r="H20" s="268"/>
      <c r="I20" s="268"/>
      <c r="J20" s="268"/>
    </row>
    <row r="21" spans="1:12">
      <c r="A21" s="262"/>
      <c r="B21" s="217"/>
      <c r="C21" s="75"/>
      <c r="D21" s="313"/>
      <c r="E21" s="313"/>
      <c r="F21" s="313"/>
      <c r="G21" s="313"/>
      <c r="H21" s="313"/>
      <c r="I21" s="313"/>
      <c r="J21" s="313"/>
      <c r="L21" t="s">
        <v>473</v>
      </c>
    </row>
    <row r="22" spans="1:12">
      <c r="A22" s="262"/>
      <c r="B22" s="217" t="s">
        <v>323</v>
      </c>
      <c r="C22" s="74" t="s">
        <v>325</v>
      </c>
      <c r="D22" s="268"/>
      <c r="E22" s="268"/>
      <c r="F22" s="268"/>
      <c r="G22" s="268"/>
      <c r="H22" s="268"/>
      <c r="I22" s="268"/>
      <c r="J22" s="268"/>
    </row>
    <row r="23" spans="1:12">
      <c r="A23" s="262"/>
      <c r="B23" s="217"/>
      <c r="C23" s="75"/>
      <c r="D23" s="313"/>
      <c r="E23" s="313"/>
      <c r="F23" s="313"/>
      <c r="G23" s="313"/>
      <c r="H23" s="313"/>
      <c r="I23" s="313"/>
      <c r="J23" s="313"/>
    </row>
    <row r="24" spans="1:12">
      <c r="A24" s="262"/>
      <c r="B24" s="213" t="s">
        <v>324</v>
      </c>
      <c r="C24" s="213"/>
      <c r="D24" s="218"/>
      <c r="E24" s="218"/>
      <c r="F24" s="218"/>
      <c r="G24" s="218"/>
      <c r="H24" s="218"/>
      <c r="I24" s="218"/>
      <c r="J24" s="218"/>
    </row>
    <row r="25" spans="1:12">
      <c r="A25" s="262"/>
      <c r="B25" s="213" t="s">
        <v>293</v>
      </c>
      <c r="C25" s="213"/>
      <c r="D25" s="218"/>
      <c r="E25" s="218"/>
      <c r="F25" s="218"/>
      <c r="G25" s="218"/>
      <c r="H25" s="218"/>
      <c r="I25" s="218"/>
      <c r="J25" s="218"/>
      <c r="L25" t="s">
        <v>474</v>
      </c>
    </row>
    <row r="26" spans="1:12">
      <c r="A26" s="262"/>
      <c r="B26" s="257" t="s">
        <v>326</v>
      </c>
      <c r="C26" s="76"/>
      <c r="D26" s="268"/>
      <c r="E26" s="268"/>
      <c r="F26" s="268"/>
      <c r="G26" s="268"/>
      <c r="H26" s="268"/>
      <c r="I26" s="268"/>
      <c r="J26" s="268"/>
      <c r="L26" t="s">
        <v>475</v>
      </c>
    </row>
    <row r="27" spans="1:12">
      <c r="A27" s="262"/>
      <c r="B27" s="258"/>
      <c r="C27" s="77" t="s">
        <v>468</v>
      </c>
      <c r="D27" s="259"/>
      <c r="E27" s="260"/>
      <c r="F27" s="260"/>
      <c r="G27" s="260"/>
      <c r="H27" s="260"/>
      <c r="I27" s="260"/>
      <c r="J27" s="261"/>
    </row>
    <row r="28" spans="1:12">
      <c r="A28" s="262"/>
      <c r="B28" s="213" t="s">
        <v>179</v>
      </c>
      <c r="C28" s="213"/>
      <c r="D28" s="218"/>
      <c r="E28" s="218"/>
      <c r="F28" s="218"/>
      <c r="G28" s="218"/>
      <c r="H28" s="218"/>
      <c r="I28" s="218"/>
      <c r="J28" s="218"/>
    </row>
    <row r="29" spans="1:12">
      <c r="A29" s="262"/>
      <c r="B29" s="213" t="s">
        <v>294</v>
      </c>
      <c r="C29" s="213"/>
      <c r="D29" s="218"/>
      <c r="E29" s="218"/>
      <c r="F29" s="218"/>
      <c r="G29" s="218"/>
      <c r="H29" s="218"/>
      <c r="I29" s="218"/>
      <c r="J29" s="218"/>
    </row>
    <row r="30" spans="1:12">
      <c r="A30" s="262"/>
      <c r="B30" s="213" t="s">
        <v>295</v>
      </c>
      <c r="C30" s="213"/>
      <c r="D30" s="218"/>
      <c r="E30" s="218"/>
      <c r="F30" s="218"/>
      <c r="G30" s="218"/>
      <c r="H30" s="218"/>
      <c r="I30" s="218"/>
      <c r="J30" s="218"/>
      <c r="L30" t="s">
        <v>466</v>
      </c>
    </row>
    <row r="31" spans="1:12">
      <c r="A31" s="293" t="s">
        <v>331</v>
      </c>
      <c r="B31" s="213" t="s">
        <v>332</v>
      </c>
      <c r="C31" s="213"/>
      <c r="D31" s="218"/>
      <c r="E31" s="218"/>
      <c r="F31" s="218"/>
      <c r="G31" s="218"/>
      <c r="H31" s="218"/>
      <c r="I31" s="218"/>
      <c r="J31" s="218"/>
    </row>
    <row r="32" spans="1:12">
      <c r="A32" s="294"/>
      <c r="B32" s="213" t="s">
        <v>333</v>
      </c>
      <c r="C32" s="213"/>
      <c r="D32" s="218"/>
      <c r="E32" s="218"/>
      <c r="F32" s="218"/>
      <c r="G32" s="218"/>
      <c r="H32" s="218"/>
      <c r="I32" s="218"/>
      <c r="J32" s="218"/>
    </row>
    <row r="33" spans="1:12">
      <c r="A33" s="294"/>
      <c r="B33" s="213" t="s">
        <v>334</v>
      </c>
      <c r="C33" s="213"/>
      <c r="D33" s="218"/>
      <c r="E33" s="218"/>
      <c r="F33" s="218"/>
      <c r="G33" s="218"/>
      <c r="H33" s="218"/>
      <c r="I33" s="218"/>
      <c r="J33" s="218"/>
    </row>
    <row r="34" spans="1:12">
      <c r="A34" s="294"/>
      <c r="B34" s="217" t="s">
        <v>323</v>
      </c>
      <c r="C34" s="74" t="s">
        <v>325</v>
      </c>
      <c r="D34" s="268"/>
      <c r="E34" s="268"/>
      <c r="F34" s="268"/>
      <c r="G34" s="268"/>
      <c r="H34" s="268"/>
      <c r="I34" s="268"/>
      <c r="J34" s="268"/>
    </row>
    <row r="35" spans="1:12">
      <c r="A35" s="294"/>
      <c r="B35" s="217"/>
      <c r="C35" s="78"/>
      <c r="D35" s="313"/>
      <c r="E35" s="313"/>
      <c r="F35" s="313"/>
      <c r="G35" s="313"/>
      <c r="H35" s="313"/>
      <c r="I35" s="313"/>
      <c r="J35" s="313"/>
    </row>
    <row r="36" spans="1:12">
      <c r="A36" s="294"/>
      <c r="B36" s="213" t="s">
        <v>335</v>
      </c>
      <c r="C36" s="213"/>
      <c r="D36" s="218"/>
      <c r="E36" s="218"/>
      <c r="F36" s="218"/>
      <c r="G36" s="218"/>
      <c r="H36" s="218"/>
      <c r="I36" s="218"/>
      <c r="J36" s="218"/>
    </row>
    <row r="37" spans="1:12">
      <c r="A37" s="295"/>
      <c r="B37" s="213" t="s">
        <v>616</v>
      </c>
      <c r="C37" s="213"/>
      <c r="D37" s="218"/>
      <c r="E37" s="218"/>
      <c r="F37" s="218"/>
      <c r="G37" s="218"/>
      <c r="H37" s="218"/>
      <c r="I37" s="218"/>
      <c r="J37" s="218"/>
    </row>
    <row r="38" spans="1:12" ht="13.5" customHeight="1">
      <c r="A38" s="296" t="s">
        <v>460</v>
      </c>
      <c r="B38" s="213" t="s">
        <v>461</v>
      </c>
      <c r="C38" s="213"/>
      <c r="D38" s="218"/>
      <c r="E38" s="218"/>
      <c r="F38" s="218"/>
      <c r="G38" s="218"/>
      <c r="H38" s="218"/>
      <c r="I38" s="218"/>
      <c r="J38" s="218"/>
      <c r="K38" s="89"/>
      <c r="L38" t="s">
        <v>462</v>
      </c>
    </row>
    <row r="39" spans="1:12">
      <c r="A39" s="297"/>
      <c r="B39" s="213" t="s">
        <v>323</v>
      </c>
      <c r="C39" s="213"/>
      <c r="D39" s="214"/>
      <c r="E39" s="215"/>
      <c r="F39" s="215"/>
      <c r="G39" s="215"/>
      <c r="H39" s="215"/>
      <c r="I39" s="215"/>
      <c r="J39" s="216"/>
      <c r="K39" s="89"/>
      <c r="L39" t="s">
        <v>463</v>
      </c>
    </row>
    <row r="40" spans="1:12">
      <c r="A40" s="297"/>
      <c r="B40" s="213" t="s">
        <v>458</v>
      </c>
      <c r="C40" s="213"/>
      <c r="D40" s="246"/>
      <c r="E40" s="246"/>
      <c r="F40" s="246"/>
      <c r="G40" s="246"/>
      <c r="H40" s="246"/>
      <c r="I40" s="246"/>
      <c r="J40" s="246"/>
      <c r="K40" s="90"/>
      <c r="L40" t="s">
        <v>465</v>
      </c>
    </row>
    <row r="41" spans="1:12">
      <c r="A41" s="297"/>
      <c r="B41" s="248" t="s">
        <v>459</v>
      </c>
      <c r="C41" s="248"/>
      <c r="D41" s="249"/>
      <c r="E41" s="249"/>
      <c r="F41" s="249"/>
      <c r="G41" s="249"/>
      <c r="H41" s="249"/>
      <c r="I41" s="249"/>
      <c r="J41" s="249"/>
      <c r="L41" t="s">
        <v>470</v>
      </c>
    </row>
    <row r="42" spans="1:12">
      <c r="A42" s="297"/>
      <c r="B42" s="88"/>
      <c r="C42" s="77" t="s">
        <v>468</v>
      </c>
      <c r="D42" s="287"/>
      <c r="E42" s="288"/>
      <c r="F42" s="288"/>
      <c r="G42" s="288"/>
      <c r="H42" s="288"/>
      <c r="I42" s="288"/>
      <c r="J42" s="289"/>
    </row>
    <row r="43" spans="1:12">
      <c r="A43" s="297"/>
      <c r="B43" s="213" t="s">
        <v>335</v>
      </c>
      <c r="C43" s="213"/>
      <c r="D43" s="218"/>
      <c r="E43" s="218"/>
      <c r="F43" s="218"/>
      <c r="G43" s="218"/>
      <c r="H43" s="218"/>
      <c r="I43" s="218"/>
      <c r="J43" s="218"/>
    </row>
    <row r="44" spans="1:12">
      <c r="A44" s="297"/>
      <c r="B44" s="213" t="s">
        <v>616</v>
      </c>
      <c r="C44" s="213"/>
      <c r="D44" s="218"/>
      <c r="E44" s="218"/>
      <c r="F44" s="218"/>
      <c r="G44" s="218"/>
      <c r="H44" s="218"/>
      <c r="I44" s="218"/>
      <c r="J44" s="218"/>
    </row>
    <row r="45" spans="1:12" ht="4.5" customHeight="1">
      <c r="A45" s="59"/>
    </row>
    <row r="46" spans="1:12" ht="13.5" customHeight="1">
      <c r="A46" s="263" t="s">
        <v>305</v>
      </c>
      <c r="B46" s="242" t="s">
        <v>296</v>
      </c>
      <c r="C46" s="242"/>
      <c r="D46" s="237"/>
      <c r="E46" s="247"/>
    </row>
    <row r="47" spans="1:12">
      <c r="A47" s="264"/>
      <c r="B47" s="242" t="s">
        <v>297</v>
      </c>
      <c r="C47" s="242"/>
      <c r="D47" s="237"/>
      <c r="E47" s="247"/>
    </row>
    <row r="48" spans="1:12">
      <c r="A48" s="264"/>
      <c r="B48" s="242" t="s">
        <v>298</v>
      </c>
      <c r="C48" s="242"/>
      <c r="D48" s="237"/>
      <c r="E48" s="247"/>
    </row>
    <row r="49" spans="1:11">
      <c r="A49" s="264"/>
      <c r="B49" s="242" t="s">
        <v>299</v>
      </c>
      <c r="C49" s="242"/>
      <c r="D49" s="237"/>
      <c r="E49" s="247"/>
      <c r="G49" t="s">
        <v>476</v>
      </c>
    </row>
    <row r="50" spans="1:11">
      <c r="A50" s="264"/>
      <c r="B50" s="242" t="s">
        <v>300</v>
      </c>
      <c r="C50" s="242"/>
      <c r="D50" s="237"/>
      <c r="E50" s="247"/>
    </row>
    <row r="51" spans="1:11" ht="14.25" customHeight="1">
      <c r="A51" s="243" t="s">
        <v>304</v>
      </c>
      <c r="B51" s="242" t="s">
        <v>567</v>
      </c>
      <c r="C51" s="242"/>
      <c r="D51" s="237"/>
      <c r="E51" s="247"/>
    </row>
    <row r="52" spans="1:11" ht="14.25" customHeight="1">
      <c r="A52" s="244"/>
      <c r="B52" s="242" t="s">
        <v>301</v>
      </c>
      <c r="C52" s="242"/>
      <c r="D52" s="237"/>
      <c r="E52" s="247"/>
    </row>
    <row r="53" spans="1:11" ht="14.25" customHeight="1">
      <c r="A53" s="244"/>
      <c r="B53" s="242" t="s">
        <v>302</v>
      </c>
      <c r="C53" s="242"/>
      <c r="D53" s="237"/>
      <c r="E53" s="247"/>
    </row>
    <row r="54" spans="1:11" ht="14.25" customHeight="1">
      <c r="A54" s="245"/>
      <c r="B54" s="242" t="s">
        <v>303</v>
      </c>
      <c r="C54" s="242"/>
      <c r="D54" s="237"/>
      <c r="E54" s="247"/>
    </row>
    <row r="55" spans="1:11">
      <c r="A55" s="242" t="s">
        <v>5</v>
      </c>
      <c r="B55" s="242"/>
      <c r="C55" s="242"/>
      <c r="D55" s="48"/>
      <c r="E55" s="38" t="s">
        <v>547</v>
      </c>
    </row>
    <row r="56" spans="1:11">
      <c r="A56" s="242" t="s">
        <v>263</v>
      </c>
      <c r="B56" s="242"/>
      <c r="C56" s="242"/>
      <c r="D56" s="48"/>
      <c r="E56" s="38" t="s">
        <v>546</v>
      </c>
    </row>
    <row r="57" spans="1:11">
      <c r="A57" s="265" t="s">
        <v>306</v>
      </c>
      <c r="B57" s="266"/>
      <c r="C57" s="267"/>
      <c r="D57" s="48"/>
      <c r="E57" s="38" t="s">
        <v>546</v>
      </c>
    </row>
    <row r="58" spans="1:11" ht="4.5" customHeight="1"/>
    <row r="59" spans="1:11">
      <c r="A59" s="274" t="s">
        <v>336</v>
      </c>
      <c r="B59" s="79"/>
      <c r="C59" s="275" t="s">
        <v>338</v>
      </c>
      <c r="D59" s="276"/>
      <c r="E59" s="277"/>
      <c r="F59" s="270" t="s">
        <v>477</v>
      </c>
      <c r="G59" s="270"/>
      <c r="H59" s="270"/>
      <c r="I59" s="270"/>
    </row>
    <row r="60" spans="1:11">
      <c r="A60" s="274"/>
      <c r="B60" s="80" t="s">
        <v>177</v>
      </c>
      <c r="C60" s="278"/>
      <c r="D60" s="227"/>
      <c r="E60" s="38" t="s">
        <v>8</v>
      </c>
      <c r="F60" s="271"/>
      <c r="G60" s="271"/>
      <c r="H60" s="271"/>
      <c r="I60" s="271"/>
      <c r="J60" s="240" t="s">
        <v>577</v>
      </c>
      <c r="K60" s="241"/>
    </row>
    <row r="61" spans="1:11">
      <c r="A61" s="274"/>
      <c r="B61" s="80" t="s">
        <v>337</v>
      </c>
      <c r="C61" s="278"/>
      <c r="D61" s="227"/>
      <c r="E61" s="38" t="s">
        <v>8</v>
      </c>
      <c r="F61" s="227"/>
      <c r="G61" s="228"/>
      <c r="H61" s="228"/>
      <c r="I61" s="38" t="s">
        <v>8</v>
      </c>
      <c r="J61" s="238">
        <f>F62+F63+F64-F65</f>
        <v>0</v>
      </c>
      <c r="K61" s="239"/>
    </row>
    <row r="62" spans="1:11">
      <c r="A62" s="274"/>
      <c r="B62" s="80" t="s">
        <v>339</v>
      </c>
      <c r="C62" s="254"/>
      <c r="D62" s="255"/>
      <c r="E62" s="256"/>
      <c r="F62" s="227"/>
      <c r="G62" s="228"/>
      <c r="H62" s="228"/>
      <c r="I62" s="38" t="s">
        <v>8</v>
      </c>
    </row>
    <row r="63" spans="1:11">
      <c r="A63" s="274"/>
      <c r="B63" s="80" t="s">
        <v>20</v>
      </c>
      <c r="C63" s="254"/>
      <c r="D63" s="255"/>
      <c r="E63" s="256"/>
      <c r="F63" s="227"/>
      <c r="G63" s="228"/>
      <c r="H63" s="228"/>
      <c r="I63" s="38" t="s">
        <v>8</v>
      </c>
    </row>
    <row r="64" spans="1:11">
      <c r="A64" s="274"/>
      <c r="B64" s="80" t="s">
        <v>340</v>
      </c>
      <c r="C64" s="254"/>
      <c r="D64" s="255"/>
      <c r="E64" s="256"/>
      <c r="F64" s="227"/>
      <c r="G64" s="228"/>
      <c r="H64" s="228"/>
      <c r="I64" s="38" t="s">
        <v>8</v>
      </c>
    </row>
    <row r="65" spans="1:11">
      <c r="A65" s="274"/>
      <c r="B65" s="80" t="s">
        <v>341</v>
      </c>
      <c r="C65" s="254"/>
      <c r="D65" s="255"/>
      <c r="E65" s="256"/>
      <c r="F65" s="227"/>
      <c r="G65" s="228"/>
      <c r="H65" s="228"/>
      <c r="I65" s="38" t="s">
        <v>8</v>
      </c>
    </row>
    <row r="66" spans="1:11" ht="4.5" customHeight="1">
      <c r="A66" s="33"/>
      <c r="B66" s="36"/>
      <c r="C66" s="47"/>
      <c r="D66" s="47"/>
      <c r="E66" s="39"/>
      <c r="F66" s="47"/>
      <c r="G66" s="35"/>
    </row>
    <row r="67" spans="1:11" ht="13.5" customHeight="1">
      <c r="A67" s="280" t="s">
        <v>485</v>
      </c>
      <c r="B67" s="97" t="s">
        <v>486</v>
      </c>
      <c r="C67" s="290" t="s">
        <v>585</v>
      </c>
      <c r="D67" s="291"/>
      <c r="E67" s="291"/>
      <c r="F67" s="291"/>
      <c r="G67" s="291"/>
      <c r="H67" s="291"/>
      <c r="I67" s="292"/>
      <c r="J67" t="s">
        <v>487</v>
      </c>
    </row>
    <row r="68" spans="1:11">
      <c r="A68" s="281"/>
      <c r="B68" s="224" t="s">
        <v>36</v>
      </c>
      <c r="C68" s="229" t="s">
        <v>615</v>
      </c>
      <c r="D68" s="230"/>
      <c r="E68" s="235"/>
      <c r="F68" s="236"/>
      <c r="G68" s="236"/>
      <c r="H68" s="237"/>
      <c r="I68" s="38" t="s">
        <v>344</v>
      </c>
    </row>
    <row r="69" spans="1:11">
      <c r="A69" s="281"/>
      <c r="B69" s="225"/>
      <c r="C69" s="231"/>
      <c r="D69" s="232"/>
      <c r="E69" s="298"/>
      <c r="F69" s="299"/>
      <c r="G69" s="299"/>
      <c r="H69" s="299"/>
      <c r="I69" s="38" t="s">
        <v>345</v>
      </c>
      <c r="K69" t="s">
        <v>478</v>
      </c>
    </row>
    <row r="70" spans="1:11">
      <c r="A70" s="281"/>
      <c r="B70" s="226"/>
      <c r="C70" s="233" t="s">
        <v>343</v>
      </c>
      <c r="D70" s="234"/>
      <c r="E70" s="227"/>
      <c r="F70" s="228"/>
      <c r="G70" s="228"/>
      <c r="H70" s="228"/>
      <c r="I70" s="46" t="s">
        <v>8</v>
      </c>
    </row>
    <row r="71" spans="1:11">
      <c r="A71" s="281"/>
      <c r="B71" s="224" t="s">
        <v>37</v>
      </c>
      <c r="C71" s="229" t="s">
        <v>615</v>
      </c>
      <c r="D71" s="230"/>
      <c r="E71" s="298"/>
      <c r="F71" s="301"/>
      <c r="G71" s="301"/>
      <c r="H71" s="301"/>
      <c r="I71" s="38" t="s">
        <v>344</v>
      </c>
      <c r="J71" s="219" t="str">
        <f>IF(E71&gt;=E68,"要確認","")</f>
        <v>要確認</v>
      </c>
      <c r="K71" s="220"/>
    </row>
    <row r="72" spans="1:11">
      <c r="A72" s="281"/>
      <c r="B72" s="225"/>
      <c r="C72" s="231"/>
      <c r="D72" s="232"/>
      <c r="E72" s="298"/>
      <c r="F72" s="301"/>
      <c r="G72" s="301"/>
      <c r="H72" s="301"/>
      <c r="I72" s="38" t="s">
        <v>345</v>
      </c>
      <c r="J72" s="219" t="str">
        <f>IF(E72&gt;=E69,"要確認","")</f>
        <v>要確認</v>
      </c>
      <c r="K72" s="220"/>
    </row>
    <row r="73" spans="1:11">
      <c r="A73" s="282"/>
      <c r="B73" s="226"/>
      <c r="C73" s="233" t="s">
        <v>343</v>
      </c>
      <c r="D73" s="234"/>
      <c r="E73" s="227"/>
      <c r="F73" s="228"/>
      <c r="G73" s="228"/>
      <c r="H73" s="228"/>
      <c r="I73" s="46" t="s">
        <v>8</v>
      </c>
    </row>
    <row r="74" spans="1:11" ht="4.5" customHeight="1">
      <c r="A74" s="36"/>
      <c r="B74" s="36"/>
      <c r="C74" s="36"/>
      <c r="D74" s="45"/>
      <c r="E74" s="45"/>
    </row>
    <row r="75" spans="1:11" ht="13.5" customHeight="1">
      <c r="A75" s="284" t="s">
        <v>307</v>
      </c>
      <c r="B75" s="302" t="s">
        <v>308</v>
      </c>
      <c r="C75" s="302"/>
      <c r="D75" s="283"/>
      <c r="E75" s="283"/>
      <c r="F75" s="43" t="str">
        <f>IF($C$3="工事",IF(D75="","←未入力",""),"")</f>
        <v>←未入力</v>
      </c>
    </row>
    <row r="76" spans="1:11">
      <c r="A76" s="285"/>
      <c r="B76" s="303" t="s">
        <v>309</v>
      </c>
      <c r="C76" s="303"/>
      <c r="D76" s="236"/>
      <c r="E76" s="236"/>
      <c r="F76" s="43" t="str">
        <f>IF($C$3="工事",IF(D76="","←未入力",""),"")</f>
        <v>←未入力</v>
      </c>
    </row>
    <row r="77" spans="1:11">
      <c r="A77" s="285"/>
      <c r="B77" s="303" t="s">
        <v>310</v>
      </c>
      <c r="C77" s="303"/>
      <c r="D77" s="236"/>
      <c r="E77" s="236"/>
      <c r="F77" s="43" t="str">
        <f>IF($C$3="工事",IF(D77="","←未入力",""),"")</f>
        <v>←未入力</v>
      </c>
    </row>
    <row r="78" spans="1:11">
      <c r="A78" s="285"/>
      <c r="B78" s="305" t="s">
        <v>322</v>
      </c>
      <c r="C78" s="304" t="s">
        <v>181</v>
      </c>
      <c r="D78" s="304"/>
      <c r="E78" s="304"/>
      <c r="F78" s="44"/>
    </row>
    <row r="79" spans="1:11">
      <c r="A79" s="285"/>
      <c r="B79" s="305"/>
      <c r="C79" s="81" t="s">
        <v>311</v>
      </c>
      <c r="D79" s="81" t="s">
        <v>312</v>
      </c>
      <c r="E79" s="81" t="s">
        <v>313</v>
      </c>
      <c r="F79" s="44"/>
    </row>
    <row r="80" spans="1:11">
      <c r="A80" s="285"/>
      <c r="B80" s="82" t="s">
        <v>186</v>
      </c>
      <c r="C80" s="49"/>
      <c r="D80" s="49"/>
      <c r="E80" s="49"/>
      <c r="F80" s="300" t="str">
        <f>IF(C3="工事",IF(SUM(C80:E108)=0,"↓↓↓　未入力　↓↓↓",""),"")</f>
        <v>↓↓↓　未入力　↓↓↓</v>
      </c>
    </row>
    <row r="81" spans="1:8">
      <c r="A81" s="285"/>
      <c r="B81" s="82" t="s">
        <v>200</v>
      </c>
      <c r="C81" s="49"/>
      <c r="D81" s="49"/>
      <c r="E81" s="49"/>
      <c r="F81" s="300"/>
    </row>
    <row r="82" spans="1:8">
      <c r="A82" s="285"/>
      <c r="B82" s="82" t="s">
        <v>199</v>
      </c>
      <c r="C82" s="49"/>
      <c r="D82" s="49"/>
      <c r="E82" s="49"/>
      <c r="F82" s="300"/>
    </row>
    <row r="83" spans="1:8">
      <c r="A83" s="285"/>
      <c r="B83" s="82" t="s">
        <v>187</v>
      </c>
      <c r="C83" s="49"/>
      <c r="D83" s="49"/>
      <c r="E83" s="49"/>
      <c r="F83" s="300"/>
    </row>
    <row r="84" spans="1:8">
      <c r="A84" s="285"/>
      <c r="B84" s="82" t="s">
        <v>188</v>
      </c>
      <c r="C84" s="49"/>
      <c r="D84" s="49"/>
      <c r="E84" s="49"/>
      <c r="F84" s="300"/>
    </row>
    <row r="85" spans="1:8">
      <c r="A85" s="285"/>
      <c r="B85" s="82" t="s">
        <v>189</v>
      </c>
      <c r="C85" s="49"/>
      <c r="D85" s="49"/>
      <c r="E85" s="49"/>
      <c r="F85" s="300"/>
    </row>
    <row r="86" spans="1:8">
      <c r="A86" s="285"/>
      <c r="B86" s="82" t="s">
        <v>190</v>
      </c>
      <c r="C86" s="49"/>
      <c r="D86" s="49"/>
      <c r="E86" s="49"/>
      <c r="F86" s="300"/>
    </row>
    <row r="87" spans="1:8">
      <c r="A87" s="285"/>
      <c r="B87" s="82" t="s">
        <v>191</v>
      </c>
      <c r="C87" s="49"/>
      <c r="D87" s="49"/>
      <c r="E87" s="49"/>
      <c r="F87" s="300"/>
    </row>
    <row r="88" spans="1:8">
      <c r="A88" s="285"/>
      <c r="B88" s="82" t="s">
        <v>192</v>
      </c>
      <c r="C88" s="49"/>
      <c r="D88" s="49"/>
      <c r="E88" s="49"/>
      <c r="F88" s="300"/>
    </row>
    <row r="89" spans="1:8">
      <c r="A89" s="285"/>
      <c r="B89" s="82" t="s">
        <v>212</v>
      </c>
      <c r="C89" s="49"/>
      <c r="D89" s="49"/>
      <c r="E89" s="49"/>
      <c r="F89" s="300"/>
    </row>
    <row r="90" spans="1:8">
      <c r="A90" s="285"/>
      <c r="B90" s="82" t="s">
        <v>193</v>
      </c>
      <c r="C90" s="49"/>
      <c r="D90" s="49"/>
      <c r="E90" s="49"/>
      <c r="F90" s="300"/>
      <c r="H90" t="s">
        <v>480</v>
      </c>
    </row>
    <row r="91" spans="1:8">
      <c r="A91" s="285"/>
      <c r="B91" s="82" t="s">
        <v>194</v>
      </c>
      <c r="C91" s="49"/>
      <c r="D91" s="49"/>
      <c r="E91" s="49"/>
      <c r="F91" s="300"/>
      <c r="H91" t="s">
        <v>479</v>
      </c>
    </row>
    <row r="92" spans="1:8">
      <c r="A92" s="285"/>
      <c r="B92" s="82" t="s">
        <v>270</v>
      </c>
      <c r="C92" s="49"/>
      <c r="D92" s="49"/>
      <c r="E92" s="49"/>
      <c r="F92" s="300"/>
      <c r="H92" t="s">
        <v>481</v>
      </c>
    </row>
    <row r="93" spans="1:8">
      <c r="A93" s="285"/>
      <c r="B93" s="82" t="s">
        <v>269</v>
      </c>
      <c r="C93" s="49"/>
      <c r="D93" s="49"/>
      <c r="E93" s="49"/>
      <c r="F93" s="300"/>
    </row>
    <row r="94" spans="1:8">
      <c r="A94" s="285"/>
      <c r="B94" s="82" t="s">
        <v>195</v>
      </c>
      <c r="C94" s="49"/>
      <c r="D94" s="49"/>
      <c r="E94" s="49"/>
      <c r="F94" s="300"/>
    </row>
    <row r="95" spans="1:8">
      <c r="A95" s="285"/>
      <c r="B95" s="82" t="s">
        <v>196</v>
      </c>
      <c r="C95" s="49"/>
      <c r="D95" s="49"/>
      <c r="E95" s="49"/>
      <c r="F95" s="300"/>
    </row>
    <row r="96" spans="1:8">
      <c r="A96" s="285"/>
      <c r="B96" s="82" t="s">
        <v>197</v>
      </c>
      <c r="C96" s="49"/>
      <c r="D96" s="49"/>
      <c r="E96" s="49"/>
      <c r="F96" s="300"/>
    </row>
    <row r="97" spans="1:15">
      <c r="A97" s="285"/>
      <c r="B97" s="82" t="s">
        <v>262</v>
      </c>
      <c r="C97" s="49"/>
      <c r="D97" s="49"/>
      <c r="E97" s="49"/>
      <c r="F97" s="300"/>
    </row>
    <row r="98" spans="1:15">
      <c r="A98" s="285"/>
      <c r="B98" s="82" t="s">
        <v>198</v>
      </c>
      <c r="C98" s="49"/>
      <c r="D98" s="49"/>
      <c r="E98" s="49"/>
      <c r="F98" s="300"/>
    </row>
    <row r="99" spans="1:15">
      <c r="A99" s="285"/>
      <c r="B99" s="82" t="s">
        <v>201</v>
      </c>
      <c r="C99" s="49"/>
      <c r="D99" s="49"/>
      <c r="E99" s="49"/>
      <c r="F99" s="300"/>
    </row>
    <row r="100" spans="1:15">
      <c r="A100" s="285"/>
      <c r="B100" s="82" t="s">
        <v>261</v>
      </c>
      <c r="C100" s="49"/>
      <c r="D100" s="49"/>
      <c r="E100" s="49"/>
      <c r="F100" s="300"/>
    </row>
    <row r="101" spans="1:15">
      <c r="A101" s="285"/>
      <c r="B101" s="82" t="s">
        <v>202</v>
      </c>
      <c r="C101" s="49"/>
      <c r="D101" s="49"/>
      <c r="E101" s="49"/>
      <c r="F101" s="300"/>
    </row>
    <row r="102" spans="1:15">
      <c r="A102" s="285"/>
      <c r="B102" s="82" t="s">
        <v>203</v>
      </c>
      <c r="C102" s="49"/>
      <c r="D102" s="49"/>
      <c r="E102" s="49"/>
      <c r="F102" s="300"/>
    </row>
    <row r="103" spans="1:15">
      <c r="A103" s="285"/>
      <c r="B103" s="82" t="s">
        <v>204</v>
      </c>
      <c r="C103" s="49"/>
      <c r="D103" s="49"/>
      <c r="E103" s="49"/>
      <c r="F103" s="300"/>
    </row>
    <row r="104" spans="1:15">
      <c r="A104" s="285"/>
      <c r="B104" s="82" t="s">
        <v>205</v>
      </c>
      <c r="C104" s="49"/>
      <c r="D104" s="49"/>
      <c r="E104" s="49"/>
      <c r="F104" s="300"/>
    </row>
    <row r="105" spans="1:15">
      <c r="A105" s="285"/>
      <c r="B105" s="82" t="s">
        <v>206</v>
      </c>
      <c r="C105" s="49"/>
      <c r="D105" s="49"/>
      <c r="E105" s="49"/>
      <c r="F105" s="300"/>
    </row>
    <row r="106" spans="1:15">
      <c r="A106" s="285"/>
      <c r="B106" s="82" t="s">
        <v>207</v>
      </c>
      <c r="C106" s="49"/>
      <c r="D106" s="49"/>
      <c r="E106" s="49"/>
      <c r="F106" s="300"/>
    </row>
    <row r="107" spans="1:15">
      <c r="A107" s="285"/>
      <c r="B107" s="82" t="s">
        <v>208</v>
      </c>
      <c r="C107" s="49"/>
      <c r="D107" s="49"/>
      <c r="E107" s="49"/>
      <c r="F107" s="300"/>
    </row>
    <row r="108" spans="1:15">
      <c r="A108" s="286"/>
      <c r="B108" s="83" t="s">
        <v>284</v>
      </c>
      <c r="C108" s="49"/>
      <c r="D108" s="49"/>
      <c r="E108" s="49"/>
      <c r="F108" s="300"/>
    </row>
    <row r="109" spans="1:15" ht="4.5" customHeight="1">
      <c r="A109" s="40"/>
      <c r="B109" s="41"/>
      <c r="C109" s="36"/>
      <c r="D109" s="36"/>
      <c r="E109" s="36"/>
      <c r="F109" s="42"/>
    </row>
    <row r="110" spans="1:15">
      <c r="A110" s="269" t="s">
        <v>314</v>
      </c>
      <c r="B110" s="279" t="s">
        <v>315</v>
      </c>
      <c r="C110" s="221" t="s">
        <v>26</v>
      </c>
      <c r="D110" s="222"/>
      <c r="E110" s="223"/>
      <c r="F110" s="221" t="s">
        <v>317</v>
      </c>
      <c r="G110" s="222"/>
      <c r="H110" s="222"/>
      <c r="I110" s="222"/>
      <c r="J110" s="222"/>
      <c r="K110" s="222"/>
      <c r="L110" s="222"/>
      <c r="M110" s="222"/>
      <c r="N110" s="222"/>
      <c r="O110" s="223"/>
    </row>
    <row r="111" spans="1:15">
      <c r="A111" s="269"/>
      <c r="B111" s="279"/>
      <c r="C111" s="84" t="s">
        <v>316</v>
      </c>
      <c r="D111" s="221" t="s">
        <v>28</v>
      </c>
      <c r="E111" s="223"/>
      <c r="F111" s="85" t="s">
        <v>318</v>
      </c>
      <c r="G111" s="85" t="s">
        <v>319</v>
      </c>
      <c r="H111" s="85" t="s">
        <v>320</v>
      </c>
      <c r="I111" s="85" t="s">
        <v>236</v>
      </c>
      <c r="J111" s="85" t="s">
        <v>237</v>
      </c>
      <c r="K111" s="85" t="s">
        <v>238</v>
      </c>
      <c r="L111" s="85" t="s">
        <v>321</v>
      </c>
      <c r="M111" s="85" t="s">
        <v>240</v>
      </c>
      <c r="N111" s="85" t="s">
        <v>241</v>
      </c>
      <c r="O111" s="86" t="s">
        <v>342</v>
      </c>
    </row>
    <row r="112" spans="1:15" ht="30" customHeight="1">
      <c r="A112" s="269"/>
      <c r="B112" s="87">
        <v>1</v>
      </c>
      <c r="C112" s="50"/>
      <c r="D112" s="272" t="str">
        <f>IF(C112="","",VLOOKUP(C112,営業種目・細目コードリスト!$A$2:$B$151,2,FALSE))</f>
        <v/>
      </c>
      <c r="E112" s="273"/>
      <c r="F112" s="51"/>
      <c r="G112" s="51"/>
      <c r="H112" s="51"/>
      <c r="I112" s="51"/>
      <c r="J112" s="51"/>
      <c r="K112" s="51"/>
      <c r="L112" s="51"/>
      <c r="M112" s="51"/>
      <c r="N112" s="51"/>
      <c r="O112" s="144"/>
    </row>
    <row r="113" spans="1:15" ht="30" customHeight="1">
      <c r="A113" s="269"/>
      <c r="B113" s="87">
        <v>2</v>
      </c>
      <c r="C113" s="50"/>
      <c r="D113" s="272" t="str">
        <f>IF(C113="","",VLOOKUP(C113,営業種目・細目コードリスト!$A$2:$B$151,2,FALSE))</f>
        <v/>
      </c>
      <c r="E113" s="273"/>
      <c r="F113" s="51"/>
      <c r="G113" s="51"/>
      <c r="H113" s="51"/>
      <c r="I113" s="51"/>
      <c r="J113" s="51"/>
      <c r="K113" s="51"/>
      <c r="L113" s="51"/>
      <c r="M113" s="51"/>
      <c r="N113" s="51"/>
      <c r="O113" s="144"/>
    </row>
    <row r="114" spans="1:15" ht="30" customHeight="1">
      <c r="A114" s="269"/>
      <c r="B114" s="87">
        <v>3</v>
      </c>
      <c r="C114" s="50"/>
      <c r="D114" s="272" t="str">
        <f>IF(C114="","",VLOOKUP(C114,営業種目・細目コードリスト!$A$2:$B$151,2,FALSE))</f>
        <v/>
      </c>
      <c r="E114" s="273"/>
      <c r="F114" s="51"/>
      <c r="G114" s="51"/>
      <c r="H114" s="51"/>
      <c r="I114" s="51"/>
      <c r="J114" s="51"/>
      <c r="K114" s="51"/>
      <c r="L114" s="51"/>
      <c r="M114" s="51"/>
      <c r="N114" s="51"/>
      <c r="O114" s="144"/>
    </row>
    <row r="115" spans="1:15" ht="30" customHeight="1">
      <c r="A115" s="269"/>
      <c r="B115" s="87">
        <v>4</v>
      </c>
      <c r="C115" s="50"/>
      <c r="D115" s="272" t="str">
        <f>IF(C115="","",VLOOKUP(C115,営業種目・細目コードリスト!$A$2:$B$151,2,FALSE))</f>
        <v/>
      </c>
      <c r="E115" s="273"/>
      <c r="F115" s="51"/>
      <c r="G115" s="51"/>
      <c r="H115" s="51"/>
      <c r="I115" s="51"/>
      <c r="J115" s="51"/>
      <c r="K115" s="51"/>
      <c r="L115" s="51"/>
      <c r="M115" s="51"/>
      <c r="N115" s="51"/>
      <c r="O115" s="144"/>
    </row>
    <row r="116" spans="1:15" ht="30" customHeight="1">
      <c r="A116" s="269"/>
      <c r="B116" s="87">
        <v>5</v>
      </c>
      <c r="C116" s="50"/>
      <c r="D116" s="272" t="str">
        <f>IF(C116="","",VLOOKUP(C116,営業種目・細目コードリスト!$A$2:$B$151,2,FALSE))</f>
        <v/>
      </c>
      <c r="E116" s="273"/>
      <c r="F116" s="51"/>
      <c r="G116" s="51"/>
      <c r="H116" s="51"/>
      <c r="I116" s="51"/>
      <c r="J116" s="51"/>
      <c r="K116" s="51"/>
      <c r="L116" s="51"/>
      <c r="M116" s="51"/>
      <c r="N116" s="51"/>
      <c r="O116" s="144"/>
    </row>
    <row r="117" spans="1:15" ht="30" customHeight="1">
      <c r="A117" s="269"/>
      <c r="B117" s="87">
        <v>6</v>
      </c>
      <c r="C117" s="50"/>
      <c r="D117" s="272" t="str">
        <f>IF(C117="","",VLOOKUP(C117,営業種目・細目コードリスト!$A$2:$B$151,2,FALSE))</f>
        <v/>
      </c>
      <c r="E117" s="273"/>
      <c r="F117" s="51"/>
      <c r="G117" s="51"/>
      <c r="H117" s="51"/>
      <c r="I117" s="51"/>
      <c r="J117" s="51"/>
      <c r="K117" s="51"/>
      <c r="L117" s="51"/>
      <c r="M117" s="51"/>
      <c r="N117" s="51"/>
      <c r="O117" s="144"/>
    </row>
    <row r="118" spans="1:15" ht="30" customHeight="1">
      <c r="A118" s="269"/>
      <c r="B118" s="87">
        <v>7</v>
      </c>
      <c r="C118" s="50"/>
      <c r="D118" s="272" t="str">
        <f>IF(C118="","",VLOOKUP(C118,営業種目・細目コードリスト!$A$2:$B$151,2,FALSE))</f>
        <v/>
      </c>
      <c r="E118" s="273"/>
      <c r="F118" s="51"/>
      <c r="G118" s="51"/>
      <c r="H118" s="51"/>
      <c r="I118" s="51"/>
      <c r="J118" s="51"/>
      <c r="K118" s="51"/>
      <c r="L118" s="51"/>
      <c r="M118" s="51"/>
      <c r="N118" s="51"/>
      <c r="O118" s="144"/>
    </row>
    <row r="119" spans="1:15" ht="30" customHeight="1">
      <c r="A119" s="269"/>
      <c r="B119" s="87">
        <v>8</v>
      </c>
      <c r="C119" s="50"/>
      <c r="D119" s="272" t="str">
        <f>IF(C119="","",VLOOKUP(C119,営業種目・細目コードリスト!$A$2:$B$151,2,FALSE))</f>
        <v/>
      </c>
      <c r="E119" s="273"/>
      <c r="F119" s="51"/>
      <c r="G119" s="51"/>
      <c r="H119" s="51"/>
      <c r="I119" s="51"/>
      <c r="J119" s="51"/>
      <c r="K119" s="51"/>
      <c r="L119" s="51"/>
      <c r="M119" s="51"/>
      <c r="N119" s="51"/>
      <c r="O119" s="144"/>
    </row>
    <row r="120" spans="1:15" ht="30" customHeight="1">
      <c r="A120" s="269"/>
      <c r="B120" s="87">
        <v>9</v>
      </c>
      <c r="C120" s="50"/>
      <c r="D120" s="272" t="str">
        <f>IF(C120="","",VLOOKUP(C120,営業種目・細目コードリスト!$A$2:$B$151,2,FALSE))</f>
        <v/>
      </c>
      <c r="E120" s="273"/>
      <c r="F120" s="51"/>
      <c r="G120" s="51"/>
      <c r="H120" s="51"/>
      <c r="I120" s="51"/>
      <c r="J120" s="51"/>
      <c r="K120" s="51"/>
      <c r="L120" s="51"/>
      <c r="M120" s="51"/>
      <c r="N120" s="51"/>
      <c r="O120" s="144"/>
    </row>
    <row r="121" spans="1:15" ht="30" customHeight="1">
      <c r="A121" s="269"/>
      <c r="B121" s="87">
        <v>10</v>
      </c>
      <c r="C121" s="50"/>
      <c r="D121" s="272" t="str">
        <f>IF(C121="","",VLOOKUP(C121,営業種目・細目コードリスト!$A$2:$B$151,2,FALSE))</f>
        <v/>
      </c>
      <c r="E121" s="273"/>
      <c r="F121" s="51"/>
      <c r="G121" s="51"/>
      <c r="H121" s="51"/>
      <c r="I121" s="51"/>
      <c r="J121" s="51"/>
      <c r="K121" s="51"/>
      <c r="L121" s="51"/>
      <c r="M121" s="51"/>
      <c r="N121" s="51"/>
      <c r="O121" s="144"/>
    </row>
  </sheetData>
  <mergeCells count="159">
    <mergeCell ref="B9:B10"/>
    <mergeCell ref="B11:B12"/>
    <mergeCell ref="D15:J15"/>
    <mergeCell ref="B38:C38"/>
    <mergeCell ref="D38:J38"/>
    <mergeCell ref="B22:B23"/>
    <mergeCell ref="D18:J18"/>
    <mergeCell ref="B29:C29"/>
    <mergeCell ref="B20:B21"/>
    <mergeCell ref="D21:J21"/>
    <mergeCell ref="D13:J13"/>
    <mergeCell ref="D12:J12"/>
    <mergeCell ref="D19:J19"/>
    <mergeCell ref="D20:J20"/>
    <mergeCell ref="D17:J17"/>
    <mergeCell ref="D9:J9"/>
    <mergeCell ref="D28:J28"/>
    <mergeCell ref="D33:J33"/>
    <mergeCell ref="D34:J34"/>
    <mergeCell ref="D35:J35"/>
    <mergeCell ref="A3:B3"/>
    <mergeCell ref="A4:B4"/>
    <mergeCell ref="A5:B5"/>
    <mergeCell ref="A6:B6"/>
    <mergeCell ref="B28:C28"/>
    <mergeCell ref="B19:C19"/>
    <mergeCell ref="B18:C18"/>
    <mergeCell ref="B36:C36"/>
    <mergeCell ref="B33:C33"/>
    <mergeCell ref="B32:C32"/>
    <mergeCell ref="B31:C31"/>
    <mergeCell ref="B30:C30"/>
    <mergeCell ref="B17:C17"/>
    <mergeCell ref="B14:C14"/>
    <mergeCell ref="C3:D3"/>
    <mergeCell ref="C4:D4"/>
    <mergeCell ref="D14:J14"/>
    <mergeCell ref="C5:D5"/>
    <mergeCell ref="C6:D6"/>
    <mergeCell ref="B13:C13"/>
    <mergeCell ref="D11:J11"/>
    <mergeCell ref="D10:J10"/>
    <mergeCell ref="D22:J22"/>
    <mergeCell ref="D23:J23"/>
    <mergeCell ref="F63:H63"/>
    <mergeCell ref="A31:A37"/>
    <mergeCell ref="A38:A44"/>
    <mergeCell ref="D117:E117"/>
    <mergeCell ref="D116:E116"/>
    <mergeCell ref="C68:D69"/>
    <mergeCell ref="E69:H69"/>
    <mergeCell ref="D76:E76"/>
    <mergeCell ref="F80:F108"/>
    <mergeCell ref="E70:H70"/>
    <mergeCell ref="E71:H71"/>
    <mergeCell ref="E72:H72"/>
    <mergeCell ref="C73:D73"/>
    <mergeCell ref="B75:C75"/>
    <mergeCell ref="B76:C76"/>
    <mergeCell ref="B77:C77"/>
    <mergeCell ref="C78:E78"/>
    <mergeCell ref="B78:B79"/>
    <mergeCell ref="D112:E112"/>
    <mergeCell ref="D111:E111"/>
    <mergeCell ref="A67:A73"/>
    <mergeCell ref="D75:E75"/>
    <mergeCell ref="A75:A108"/>
    <mergeCell ref="D36:J36"/>
    <mergeCell ref="D32:J32"/>
    <mergeCell ref="B52:C52"/>
    <mergeCell ref="B53:C53"/>
    <mergeCell ref="B54:C54"/>
    <mergeCell ref="B46:C46"/>
    <mergeCell ref="D47:E47"/>
    <mergeCell ref="D48:E48"/>
    <mergeCell ref="D49:E49"/>
    <mergeCell ref="D50:E50"/>
    <mergeCell ref="D52:E52"/>
    <mergeCell ref="D53:E53"/>
    <mergeCell ref="B51:C51"/>
    <mergeCell ref="F64:H64"/>
    <mergeCell ref="D77:E77"/>
    <mergeCell ref="C64:E64"/>
    <mergeCell ref="D42:J42"/>
    <mergeCell ref="B43:C43"/>
    <mergeCell ref="D43:J43"/>
    <mergeCell ref="C67:I67"/>
    <mergeCell ref="B37:C37"/>
    <mergeCell ref="D37:J37"/>
    <mergeCell ref="D26:J26"/>
    <mergeCell ref="A110:A121"/>
    <mergeCell ref="D54:E54"/>
    <mergeCell ref="F59:I59"/>
    <mergeCell ref="F60:I60"/>
    <mergeCell ref="D113:E113"/>
    <mergeCell ref="D114:E114"/>
    <mergeCell ref="D115:E115"/>
    <mergeCell ref="F61:H61"/>
    <mergeCell ref="F62:H62"/>
    <mergeCell ref="A59:A65"/>
    <mergeCell ref="C65:E65"/>
    <mergeCell ref="C59:E59"/>
    <mergeCell ref="C60:D60"/>
    <mergeCell ref="C61:D61"/>
    <mergeCell ref="D118:E118"/>
    <mergeCell ref="D121:E121"/>
    <mergeCell ref="D119:E119"/>
    <mergeCell ref="D120:E120"/>
    <mergeCell ref="B110:B111"/>
    <mergeCell ref="C110:E110"/>
    <mergeCell ref="F65:H65"/>
    <mergeCell ref="D46:E46"/>
    <mergeCell ref="B41:C41"/>
    <mergeCell ref="D41:J41"/>
    <mergeCell ref="A7:B7"/>
    <mergeCell ref="C7:D7"/>
    <mergeCell ref="C62:E62"/>
    <mergeCell ref="C63:E63"/>
    <mergeCell ref="B15:B16"/>
    <mergeCell ref="D16:J16"/>
    <mergeCell ref="B26:B27"/>
    <mergeCell ref="D27:J27"/>
    <mergeCell ref="A9:A19"/>
    <mergeCell ref="A20:A30"/>
    <mergeCell ref="A46:A50"/>
    <mergeCell ref="D24:J24"/>
    <mergeCell ref="D25:J25"/>
    <mergeCell ref="B25:C25"/>
    <mergeCell ref="B24:C24"/>
    <mergeCell ref="D29:J29"/>
    <mergeCell ref="D30:J30"/>
    <mergeCell ref="D31:J31"/>
    <mergeCell ref="B47:C47"/>
    <mergeCell ref="B48:C48"/>
    <mergeCell ref="A57:C57"/>
    <mergeCell ref="B39:C39"/>
    <mergeCell ref="D39:J39"/>
    <mergeCell ref="B34:B35"/>
    <mergeCell ref="B44:C44"/>
    <mergeCell ref="D44:J44"/>
    <mergeCell ref="J71:K71"/>
    <mergeCell ref="J72:K72"/>
    <mergeCell ref="F110:O110"/>
    <mergeCell ref="B68:B70"/>
    <mergeCell ref="E73:H73"/>
    <mergeCell ref="B71:B73"/>
    <mergeCell ref="C71:D72"/>
    <mergeCell ref="C70:D70"/>
    <mergeCell ref="E68:H68"/>
    <mergeCell ref="J61:K61"/>
    <mergeCell ref="J60:K60"/>
    <mergeCell ref="B50:C50"/>
    <mergeCell ref="A55:C55"/>
    <mergeCell ref="A56:C56"/>
    <mergeCell ref="A51:A54"/>
    <mergeCell ref="B40:C40"/>
    <mergeCell ref="D40:J40"/>
    <mergeCell ref="D51:E51"/>
    <mergeCell ref="B49:C49"/>
  </mergeCells>
  <phoneticPr fontId="2"/>
  <conditionalFormatting sqref="A51:E54">
    <cfRule type="expression" dxfId="201" priority="20">
      <formula>OR($C$3="委託",$C$3="物品")</formula>
    </cfRule>
  </conditionalFormatting>
  <conditionalFormatting sqref="A75:E108">
    <cfRule type="expression" dxfId="200" priority="21">
      <formula>OR($C$3="委託",$C$3="コンサル",$C$3="物品")</formula>
    </cfRule>
  </conditionalFormatting>
  <conditionalFormatting sqref="B51:E51 B53:E54">
    <cfRule type="expression" dxfId="199" priority="19">
      <formula>$C$3="コンサル"</formula>
    </cfRule>
  </conditionalFormatting>
  <conditionalFormatting sqref="C112:C121">
    <cfRule type="duplicateValues" dxfId="198" priority="1057" stopIfTrue="1"/>
  </conditionalFormatting>
  <conditionalFormatting sqref="E71:H71">
    <cfRule type="expression" dxfId="197" priority="27">
      <formula>$E$71&gt;($E$68-1)</formula>
    </cfRule>
  </conditionalFormatting>
  <conditionalFormatting sqref="E72:H72">
    <cfRule type="expression" dxfId="196" priority="26">
      <formula>($E$69-1)&lt;$E$72</formula>
    </cfRule>
  </conditionalFormatting>
  <conditionalFormatting sqref="J71:K71">
    <cfRule type="expression" dxfId="190" priority="23">
      <formula>($E$68-1)&lt;$E$71</formula>
    </cfRule>
  </conditionalFormatting>
  <conditionalFormatting sqref="J72:K72">
    <cfRule type="expression" dxfId="189" priority="22">
      <formula>$E$72&gt;($E$68-1)</formula>
    </cfRule>
  </conditionalFormatting>
  <dataValidations count="7">
    <dataValidation type="list" allowBlank="1" showInputMessage="1" showErrorMessage="1" sqref="C3" xr:uid="{00000000-0002-0000-0100-000000000000}">
      <formula1>"工事,コンサル,委託,物品"</formula1>
    </dataValidation>
    <dataValidation type="list" allowBlank="1" showInputMessage="1" showErrorMessage="1" sqref="C4 D51:D54" xr:uid="{00000000-0002-0000-0100-000001000000}">
      <formula1>"有,無"</formula1>
    </dataValidation>
    <dataValidation type="list" allowBlank="1" showInputMessage="1" showErrorMessage="1" sqref="D8 C6" xr:uid="{00000000-0002-0000-0100-000002000000}">
      <formula1>"一般法人,一般個人,事業協同組合,官公需適格組合"</formula1>
    </dataValidation>
    <dataValidation type="list" allowBlank="1" showInputMessage="1" showErrorMessage="1" sqref="C67:I67" xr:uid="{00000000-0002-0000-0100-000004000000}">
      <formula1>"消費税及び地方消費税含む,消費税及び地方消費税抜き"</formula1>
    </dataValidation>
    <dataValidation type="list" allowBlank="1" showInputMessage="1" showErrorMessage="1" sqref="D46:E48 D50:E50" xr:uid="{00000000-0002-0000-0100-000005000000}">
      <formula1>"無,有(本社),有(本社・受任地),有(本社のみ)"</formula1>
    </dataValidation>
    <dataValidation type="list" allowBlank="1" showInputMessage="1" showErrorMessage="1" sqref="D49:E49" xr:uid="{00000000-0002-0000-0100-000006000000}">
      <formula1>"無,有"</formula1>
    </dataValidation>
    <dataValidation type="list" allowBlank="1" showInputMessage="1" showErrorMessage="1" sqref="F112:N121" xr:uid="{FDF09AF6-D8B6-4125-A422-C3A8DC48F767}">
      <formula1>"０,１,２"</formula1>
    </dataValidation>
  </dataValidations>
  <pageMargins left="0" right="0" top="0.39370078740157483" bottom="0.19685039370078741" header="0.31496062992125984" footer="0.31496062992125984"/>
  <pageSetup paperSize="9" scale="50" orientation="portrait" r:id="rId1"/>
  <rowBreaks count="1" manualBreakCount="1">
    <brk id="73"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9" id="{E3285198-817E-44C1-BC87-6BC3F9A7C705}">
            <xm:f>VLOOKUP($C112,営業種目・細目コードリスト!$A$2:$V$150,14)=-1</xm:f>
            <x14:dxf>
              <fill>
                <patternFill>
                  <bgColor theme="1" tint="0.499984740745262"/>
                </patternFill>
              </fill>
            </x14:dxf>
          </x14:cfRule>
          <xm:sqref>F112:F121</xm:sqref>
        </x14:conditionalFormatting>
        <x14:conditionalFormatting xmlns:xm="http://schemas.microsoft.com/office/excel/2006/main">
          <x14:cfRule type="expression" priority="8" id="{1208E4E2-0CC6-4133-AA10-0055A9619434}">
            <xm:f>VLOOKUP($C112,営業種目・細目コードリスト!$A$2:$V$150,15)=-1</xm:f>
            <x14:dxf>
              <fill>
                <patternFill>
                  <bgColor theme="1" tint="0.499984740745262"/>
                </patternFill>
              </fill>
            </x14:dxf>
          </x14:cfRule>
          <xm:sqref>G112:G121</xm:sqref>
        </x14:conditionalFormatting>
        <x14:conditionalFormatting xmlns:xm="http://schemas.microsoft.com/office/excel/2006/main">
          <x14:cfRule type="expression" priority="7" id="{28C9CA2C-9FE6-43B0-9EAD-4FFC2A5E5D92}">
            <xm:f>VLOOKUP($C112,営業種目・細目コードリスト!$A$2:$V$150,16)=-1</xm:f>
            <x14:dxf>
              <fill>
                <patternFill>
                  <bgColor theme="1" tint="0.499984740745262"/>
                </patternFill>
              </fill>
            </x14:dxf>
          </x14:cfRule>
          <xm:sqref>H112:H121</xm:sqref>
        </x14:conditionalFormatting>
        <x14:conditionalFormatting xmlns:xm="http://schemas.microsoft.com/office/excel/2006/main">
          <x14:cfRule type="expression" priority="6" id="{0834B715-E5AB-4193-A691-FF7ED79C59ED}">
            <xm:f>VLOOKUP($C112,営業種目・細目コードリスト!$A$2:$V$150,17)=-1</xm:f>
            <x14:dxf>
              <fill>
                <patternFill>
                  <bgColor theme="1" tint="0.499984740745262"/>
                </patternFill>
              </fill>
            </x14:dxf>
          </x14:cfRule>
          <xm:sqref>I112:I121</xm:sqref>
        </x14:conditionalFormatting>
        <x14:conditionalFormatting xmlns:xm="http://schemas.microsoft.com/office/excel/2006/main">
          <x14:cfRule type="expression" priority="5" id="{392CE677-3365-4EC4-993E-94209A226D5F}">
            <xm:f>VLOOKUP($C112,営業種目・細目コードリスト!$A$2:$V$150,18)=-1</xm:f>
            <x14:dxf>
              <fill>
                <patternFill>
                  <bgColor theme="1" tint="0.499984740745262"/>
                </patternFill>
              </fill>
            </x14:dxf>
          </x14:cfRule>
          <xm:sqref>J112:J121</xm:sqref>
        </x14:conditionalFormatting>
        <x14:conditionalFormatting xmlns:xm="http://schemas.microsoft.com/office/excel/2006/main">
          <x14:cfRule type="expression" priority="4" id="{7C774D75-1926-45BF-A656-49708C4B0C55}">
            <xm:f>VLOOKUP($C112,営業種目・細目コードリスト!$A$2:$V$150,19)=-1</xm:f>
            <x14:dxf>
              <fill>
                <patternFill>
                  <bgColor theme="1" tint="0.499984740745262"/>
                </patternFill>
              </fill>
            </x14:dxf>
          </x14:cfRule>
          <xm:sqref>K112:K121</xm:sqref>
        </x14:conditionalFormatting>
        <x14:conditionalFormatting xmlns:xm="http://schemas.microsoft.com/office/excel/2006/main">
          <x14:cfRule type="expression" priority="3" id="{D3F35E61-3338-47CB-99F0-ABD4CBBE3679}">
            <xm:f>VLOOKUP($C112,営業種目・細目コードリスト!$A$2:$V$150,20)=-1</xm:f>
            <x14:dxf>
              <fill>
                <patternFill>
                  <bgColor theme="1" tint="0.499984740745262"/>
                </patternFill>
              </fill>
            </x14:dxf>
          </x14:cfRule>
          <xm:sqref>L112:L121</xm:sqref>
        </x14:conditionalFormatting>
        <x14:conditionalFormatting xmlns:xm="http://schemas.microsoft.com/office/excel/2006/main">
          <x14:cfRule type="expression" priority="2" id="{317E5F2A-9865-41A3-ACE8-501A1DF94FBA}">
            <xm:f>VLOOKUP($C112,営業種目・細目コードリスト!$A$2:$V$150,21)=-1</xm:f>
            <x14:dxf>
              <fill>
                <patternFill>
                  <bgColor theme="1" tint="0.499984740745262"/>
                </patternFill>
              </fill>
            </x14:dxf>
          </x14:cfRule>
          <xm:sqref>M112:M121</xm:sqref>
        </x14:conditionalFormatting>
        <x14:conditionalFormatting xmlns:xm="http://schemas.microsoft.com/office/excel/2006/main">
          <x14:cfRule type="expression" priority="1" id="{3F86F8B0-98E4-4E7C-8A1F-CD22170E0E9E}">
            <xm:f>VLOOKUP($C112,営業種目・細目コードリスト!$A$2:$V$150,22)=-1</xm:f>
            <x14:dxf>
              <fill>
                <patternFill>
                  <bgColor theme="1" tint="0.499984740745262"/>
                </patternFill>
              </fill>
            </x14:dxf>
          </x14:cfRule>
          <xm:sqref>N112:N121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X235"/>
  <sheetViews>
    <sheetView view="pageBreakPreview" zoomScaleNormal="100" zoomScaleSheetLayoutView="100" workbookViewId="0">
      <selection activeCell="O67" sqref="O67"/>
    </sheetView>
  </sheetViews>
  <sheetFormatPr defaultRowHeight="13.5"/>
  <cols>
    <col min="1" max="15" width="4.625" style="149" customWidth="1"/>
    <col min="16" max="18" width="5.375" style="149" customWidth="1"/>
    <col min="19" max="21" width="4.25" style="149" customWidth="1"/>
    <col min="22" max="16384" width="9" style="149"/>
  </cols>
  <sheetData>
    <row r="1" spans="1:24" customFormat="1" ht="30.75" customHeight="1">
      <c r="A1" s="98" t="s">
        <v>490</v>
      </c>
    </row>
    <row r="2" spans="1:24" s="147" customFormat="1" ht="17.25" customHeight="1">
      <c r="A2" s="315" t="s">
        <v>209</v>
      </c>
      <c r="B2" s="315"/>
      <c r="C2" s="315"/>
      <c r="D2" s="315"/>
      <c r="E2" s="315"/>
      <c r="F2" s="315"/>
      <c r="G2" s="315"/>
      <c r="H2" s="315"/>
      <c r="I2" s="315"/>
      <c r="J2" s="315"/>
      <c r="K2" s="315"/>
      <c r="L2" s="315"/>
      <c r="M2" s="315"/>
      <c r="N2" s="315"/>
      <c r="O2" s="315"/>
      <c r="P2" s="315"/>
      <c r="Q2" s="315"/>
      <c r="R2" s="315"/>
    </row>
    <row r="3" spans="1:24" s="147" customFormat="1" ht="6" customHeight="1" thickBot="1">
      <c r="A3" s="148"/>
    </row>
    <row r="4" spans="1:24" s="147" customFormat="1" ht="15" customHeight="1">
      <c r="A4" s="459" t="s">
        <v>178</v>
      </c>
      <c r="B4" s="460"/>
      <c r="C4" s="460"/>
      <c r="D4" s="461"/>
      <c r="E4" s="462"/>
      <c r="F4" s="462"/>
      <c r="G4" s="462"/>
      <c r="H4" s="463" t="s">
        <v>38</v>
      </c>
      <c r="I4" s="464"/>
      <c r="J4" s="466" t="str">
        <f>IF(基本情報入力シート!C3="","工事　・　ｺﾝｻﾙ　・　委託　・　物品",基本情報入力シート!C3)</f>
        <v>工事</v>
      </c>
      <c r="K4" s="466"/>
      <c r="L4" s="466"/>
      <c r="M4" s="466"/>
      <c r="N4" s="466"/>
      <c r="O4" s="466"/>
      <c r="P4" s="466"/>
      <c r="Q4" s="466"/>
      <c r="R4" s="467"/>
    </row>
    <row r="5" spans="1:24" ht="15" customHeight="1">
      <c r="A5" s="465" t="s">
        <v>0</v>
      </c>
      <c r="B5" s="410"/>
      <c r="C5" s="410"/>
      <c r="D5" s="409" t="str">
        <f>IF(基本情報入力シート!C6="","一般法人　・　一般個人　・　事業協同組合　・　官公需適格組合",基本情報入力シート!C6)</f>
        <v>一般法人　・　一般個人　・　事業協同組合　・　官公需適格組合</v>
      </c>
      <c r="E5" s="446"/>
      <c r="F5" s="446"/>
      <c r="G5" s="446"/>
      <c r="H5" s="446"/>
      <c r="I5" s="446"/>
      <c r="J5" s="446"/>
      <c r="K5" s="446"/>
      <c r="L5" s="446"/>
      <c r="M5" s="446"/>
      <c r="N5" s="446"/>
      <c r="O5" s="446"/>
      <c r="P5" s="446"/>
      <c r="Q5" s="446"/>
      <c r="R5" s="470"/>
    </row>
    <row r="6" spans="1:24" ht="13.5" customHeight="1">
      <c r="A6" s="326" t="s">
        <v>214</v>
      </c>
      <c r="B6" s="327"/>
      <c r="C6" s="327"/>
      <c r="D6" s="327"/>
      <c r="E6" s="327"/>
      <c r="F6" s="327"/>
      <c r="G6" s="327"/>
      <c r="H6" s="327"/>
      <c r="I6" s="328"/>
      <c r="J6" s="329" t="s">
        <v>215</v>
      </c>
      <c r="K6" s="327"/>
      <c r="L6" s="327"/>
      <c r="M6" s="327"/>
      <c r="N6" s="327"/>
      <c r="O6" s="327"/>
      <c r="P6" s="327"/>
      <c r="Q6" s="327"/>
      <c r="R6" s="416"/>
    </row>
    <row r="7" spans="1:24" ht="25.5" customHeight="1">
      <c r="A7" s="483" t="s">
        <v>210</v>
      </c>
      <c r="B7" s="436"/>
      <c r="C7" s="436"/>
      <c r="D7" s="417" t="str">
        <f>IF(基本情報入力シート!D9="","",基本情報入力シート!D9)</f>
        <v/>
      </c>
      <c r="E7" s="418"/>
      <c r="F7" s="418"/>
      <c r="G7" s="418"/>
      <c r="H7" s="418"/>
      <c r="I7" s="418"/>
      <c r="J7" s="475" t="s">
        <v>210</v>
      </c>
      <c r="K7" s="436"/>
      <c r="L7" s="436"/>
      <c r="M7" s="417" t="str">
        <f>IF(基本情報入力シート!D20="","",基本情報入力シート!D20)</f>
        <v/>
      </c>
      <c r="N7" s="418"/>
      <c r="O7" s="418"/>
      <c r="P7" s="418"/>
      <c r="Q7" s="418"/>
      <c r="R7" s="419"/>
    </row>
    <row r="8" spans="1:24" ht="26.25" customHeight="1">
      <c r="A8" s="471" t="s">
        <v>1</v>
      </c>
      <c r="B8" s="472"/>
      <c r="C8" s="472"/>
      <c r="D8" s="440" t="str">
        <f>IF(基本情報入力シート!D10="","",基本情報入力シート!D10)</f>
        <v/>
      </c>
      <c r="E8" s="441"/>
      <c r="F8" s="441"/>
      <c r="G8" s="441"/>
      <c r="H8" s="441"/>
      <c r="I8" s="441"/>
      <c r="J8" s="476" t="s">
        <v>13</v>
      </c>
      <c r="K8" s="472"/>
      <c r="L8" s="472"/>
      <c r="M8" s="440" t="str">
        <f>IF(基本情報入力シート!D21="","",基本情報入力シート!D21)</f>
        <v/>
      </c>
      <c r="N8" s="441"/>
      <c r="O8" s="441"/>
      <c r="P8" s="441"/>
      <c r="Q8" s="441"/>
      <c r="R8" s="484"/>
    </row>
    <row r="9" spans="1:24" ht="13.5" customHeight="1">
      <c r="A9" s="473" t="s">
        <v>24</v>
      </c>
      <c r="B9" s="474"/>
      <c r="C9" s="474"/>
      <c r="D9" s="442" t="str">
        <f>IF(基本情報入力シート!D11="","",基本情報入力シート!D11)</f>
        <v/>
      </c>
      <c r="E9" s="443"/>
      <c r="F9" s="443"/>
      <c r="G9" s="443"/>
      <c r="H9" s="443"/>
      <c r="I9" s="443"/>
      <c r="J9" s="435" t="s">
        <v>24</v>
      </c>
      <c r="K9" s="436"/>
      <c r="L9" s="436"/>
      <c r="M9" s="442" t="str">
        <f>IF(基本情報入力シート!D22="","",基本情報入力シート!D22)</f>
        <v/>
      </c>
      <c r="N9" s="443"/>
      <c r="O9" s="443"/>
      <c r="P9" s="443"/>
      <c r="Q9" s="443"/>
      <c r="R9" s="485"/>
    </row>
    <row r="10" spans="1:24" ht="17.25" customHeight="1">
      <c r="A10" s="471" t="s">
        <v>216</v>
      </c>
      <c r="B10" s="472"/>
      <c r="C10" s="472"/>
      <c r="D10" s="444" t="str">
        <f>基本情報入力シート!D13&amp;"　　"&amp;基本情報入力シート!D12</f>
        <v>　　</v>
      </c>
      <c r="E10" s="445"/>
      <c r="F10" s="445"/>
      <c r="G10" s="445"/>
      <c r="H10" s="445"/>
      <c r="I10" s="445"/>
      <c r="J10" s="439" t="s">
        <v>216</v>
      </c>
      <c r="K10" s="433"/>
      <c r="L10" s="434"/>
      <c r="M10" s="444" t="str">
        <f>IF(基本情報入力シート!D24="","",基本情報入力シート!D24&amp;"　"&amp;基本情報入力シート!D23)</f>
        <v/>
      </c>
      <c r="N10" s="445"/>
      <c r="O10" s="445"/>
      <c r="P10" s="445"/>
      <c r="Q10" s="445"/>
      <c r="R10" s="486"/>
    </row>
    <row r="11" spans="1:24" ht="13.5" customHeight="1">
      <c r="A11" s="451" t="s">
        <v>217</v>
      </c>
      <c r="B11" s="452"/>
      <c r="C11" s="453"/>
      <c r="D11" s="477" t="str">
        <f>"〒"&amp;基本情報入力シート!D14</f>
        <v>〒</v>
      </c>
      <c r="E11" s="478"/>
      <c r="F11" s="478"/>
      <c r="G11" s="478"/>
      <c r="H11" s="478"/>
      <c r="I11" s="482"/>
      <c r="J11" s="426" t="s">
        <v>217</v>
      </c>
      <c r="K11" s="427"/>
      <c r="L11" s="428"/>
      <c r="M11" s="477" t="str">
        <f>IF(基本情報入力シート!D25="","〒",基本情報入力シート!D25)</f>
        <v>〒</v>
      </c>
      <c r="N11" s="478"/>
      <c r="O11" s="478"/>
      <c r="P11" s="478"/>
      <c r="Q11" s="478"/>
      <c r="R11" s="479"/>
    </row>
    <row r="12" spans="1:24" ht="21" customHeight="1">
      <c r="A12" s="454"/>
      <c r="B12" s="239"/>
      <c r="C12" s="455"/>
      <c r="D12" s="420" t="str">
        <f>基本情報入力シート!D15&amp;"　"&amp;基本情報入力シート!D16</f>
        <v>　</v>
      </c>
      <c r="E12" s="421"/>
      <c r="F12" s="421"/>
      <c r="G12" s="421"/>
      <c r="H12" s="421"/>
      <c r="I12" s="422"/>
      <c r="J12" s="429"/>
      <c r="K12" s="430"/>
      <c r="L12" s="431"/>
      <c r="M12" s="420" t="str">
        <f>IF(基本情報入力シート!D26="","",基本情報入力シート!D26&amp;"　"&amp;基本情報入力シート!D27)</f>
        <v/>
      </c>
      <c r="N12" s="421"/>
      <c r="O12" s="421"/>
      <c r="P12" s="421"/>
      <c r="Q12" s="421"/>
      <c r="R12" s="480"/>
    </row>
    <row r="13" spans="1:24" ht="21" customHeight="1">
      <c r="A13" s="456"/>
      <c r="B13" s="457"/>
      <c r="C13" s="458"/>
      <c r="D13" s="423"/>
      <c r="E13" s="424"/>
      <c r="F13" s="424"/>
      <c r="G13" s="424"/>
      <c r="H13" s="424"/>
      <c r="I13" s="425"/>
      <c r="J13" s="432"/>
      <c r="K13" s="433"/>
      <c r="L13" s="434"/>
      <c r="M13" s="423"/>
      <c r="N13" s="424"/>
      <c r="O13" s="424"/>
      <c r="P13" s="424"/>
      <c r="Q13" s="424"/>
      <c r="R13" s="481"/>
    </row>
    <row r="14" spans="1:24" ht="15.75" customHeight="1">
      <c r="A14" s="465" t="s">
        <v>179</v>
      </c>
      <c r="B14" s="497"/>
      <c r="C14" s="497"/>
      <c r="D14" s="446" t="str">
        <f>IF(基本情報入力シート!D17="","　　　　　－　　　　　－　　　",基本情報入力シート!D17)</f>
        <v>　　　　　－　　　　　－　　　</v>
      </c>
      <c r="E14" s="447"/>
      <c r="F14" s="447"/>
      <c r="G14" s="447"/>
      <c r="H14" s="447"/>
      <c r="I14" s="447"/>
      <c r="J14" s="329" t="s">
        <v>14</v>
      </c>
      <c r="K14" s="401"/>
      <c r="L14" s="402"/>
      <c r="M14" s="446" t="str">
        <f>IF(基本情報入力シート!D28="","　　　　　－　　　　　－　　　",基本情報入力シート!D28)</f>
        <v>　　　　　－　　　　　－　　　</v>
      </c>
      <c r="N14" s="447"/>
      <c r="O14" s="447"/>
      <c r="P14" s="447"/>
      <c r="Q14" s="447"/>
      <c r="R14" s="487"/>
      <c r="T14" s="150"/>
      <c r="U14" s="150"/>
      <c r="V14" s="150"/>
      <c r="W14" s="150"/>
    </row>
    <row r="15" spans="1:24" ht="15.75" customHeight="1">
      <c r="A15" s="465" t="s">
        <v>180</v>
      </c>
      <c r="B15" s="497"/>
      <c r="C15" s="497"/>
      <c r="D15" s="446" t="str">
        <f>IF(基本情報入力シート!D18="","　　　　　－　　　　　－　　　",基本情報入力シート!D18)</f>
        <v>　　　　　－　　　　　－　　　</v>
      </c>
      <c r="E15" s="447"/>
      <c r="F15" s="447"/>
      <c r="G15" s="447"/>
      <c r="H15" s="447"/>
      <c r="I15" s="447"/>
      <c r="J15" s="329" t="s">
        <v>15</v>
      </c>
      <c r="K15" s="401"/>
      <c r="L15" s="402"/>
      <c r="M15" s="446" t="str">
        <f>IF(基本情報入力シート!D29="","　　　　　－　　　　　－　　　",基本情報入力シート!D29)</f>
        <v>　　　　　－　　　　　－　　　</v>
      </c>
      <c r="N15" s="447"/>
      <c r="O15" s="447"/>
      <c r="P15" s="447"/>
      <c r="Q15" s="447"/>
      <c r="R15" s="487"/>
      <c r="S15" s="151"/>
      <c r="X15" s="151"/>
    </row>
    <row r="16" spans="1:24" ht="27" customHeight="1">
      <c r="A16" s="326" t="s">
        <v>347</v>
      </c>
      <c r="B16" s="327"/>
      <c r="C16" s="328"/>
      <c r="D16" s="332" t="str">
        <f>IF(基本情報入力シート!D19="","",基本情報入力シート!D19)</f>
        <v/>
      </c>
      <c r="E16" s="330"/>
      <c r="F16" s="330"/>
      <c r="G16" s="330"/>
      <c r="H16" s="330"/>
      <c r="I16" s="330"/>
      <c r="J16" s="329" t="s">
        <v>347</v>
      </c>
      <c r="K16" s="327"/>
      <c r="L16" s="328"/>
      <c r="M16" s="330" t="str">
        <f>IF(基本情報入力シート!D30="","",基本情報入力シート!D30)</f>
        <v/>
      </c>
      <c r="N16" s="330"/>
      <c r="O16" s="330"/>
      <c r="P16" s="330"/>
      <c r="Q16" s="330"/>
      <c r="R16" s="331"/>
      <c r="S16" s="151"/>
      <c r="X16" s="151"/>
    </row>
    <row r="17" spans="1:24" ht="13.5" customHeight="1">
      <c r="A17" s="320" t="s">
        <v>6</v>
      </c>
      <c r="B17" s="321"/>
      <c r="C17" s="322"/>
      <c r="D17" s="437" t="s">
        <v>296</v>
      </c>
      <c r="E17" s="438"/>
      <c r="F17" s="438"/>
      <c r="G17" s="448" t="str">
        <f>IF(基本情報入力シート!D46="","",基本情報入力シート!D46)</f>
        <v/>
      </c>
      <c r="H17" s="449"/>
      <c r="I17" s="437" t="s">
        <v>297</v>
      </c>
      <c r="J17" s="438"/>
      <c r="K17" s="438"/>
      <c r="L17" s="448" t="str">
        <f>IF(基本情報入力シート!D47="","",基本情報入力シート!D47)</f>
        <v/>
      </c>
      <c r="M17" s="449"/>
      <c r="N17" s="437" t="s">
        <v>298</v>
      </c>
      <c r="O17" s="498"/>
      <c r="P17" s="498"/>
      <c r="Q17" s="448" t="str">
        <f>IF(基本情報入力シート!D48="","",基本情報入力シート!D48)</f>
        <v/>
      </c>
      <c r="R17" s="450"/>
      <c r="S17" s="151"/>
      <c r="X17" s="151"/>
    </row>
    <row r="18" spans="1:24" ht="13.5" customHeight="1">
      <c r="A18" s="323"/>
      <c r="B18" s="324"/>
      <c r="C18" s="325"/>
      <c r="D18" s="333" t="s">
        <v>464</v>
      </c>
      <c r="E18" s="334"/>
      <c r="F18" s="335"/>
      <c r="G18" s="338" t="str">
        <f>IF(基本情報入力シート!D49="","",基本情報入力シート!D49)</f>
        <v/>
      </c>
      <c r="H18" s="339"/>
      <c r="I18" s="333" t="s">
        <v>346</v>
      </c>
      <c r="J18" s="334"/>
      <c r="K18" s="335"/>
      <c r="L18" s="338" t="str">
        <f>IF(基本情報入力シート!D50="","",基本情報入力シート!D50)</f>
        <v/>
      </c>
      <c r="M18" s="339"/>
      <c r="N18" s="333"/>
      <c r="O18" s="334"/>
      <c r="P18" s="335"/>
      <c r="Q18" s="340"/>
      <c r="R18" s="341"/>
      <c r="S18" s="151"/>
      <c r="X18" s="151"/>
    </row>
    <row r="19" spans="1:24" ht="13.5" customHeight="1">
      <c r="A19" s="320" t="s">
        <v>211</v>
      </c>
      <c r="B19" s="321"/>
      <c r="C19" s="322"/>
      <c r="D19" s="437" t="s">
        <v>568</v>
      </c>
      <c r="E19" s="438"/>
      <c r="F19" s="438"/>
      <c r="G19" s="448" t="str">
        <f>IF(基本情報入力シート!D51="","有　・　無",基本情報入力シート!D51)</f>
        <v>有　・　無</v>
      </c>
      <c r="H19" s="448"/>
      <c r="I19" s="437" t="s">
        <v>218</v>
      </c>
      <c r="J19" s="438"/>
      <c r="K19" s="438"/>
      <c r="L19" s="448" t="str">
        <f>IF(基本情報入力シート!D52="","有　・　無",基本情報入力シート!D52)</f>
        <v>有　・　無</v>
      </c>
      <c r="M19" s="448"/>
      <c r="N19" s="333" t="s">
        <v>219</v>
      </c>
      <c r="O19" s="334"/>
      <c r="P19" s="335"/>
      <c r="Q19" s="338" t="str">
        <f>IF(基本情報入力シート!D53="","有　・　無",基本情報入力シート!D53)</f>
        <v>有　・　無</v>
      </c>
      <c r="R19" s="499"/>
      <c r="S19" s="151"/>
      <c r="X19" s="151"/>
    </row>
    <row r="20" spans="1:24" ht="13.5" customHeight="1">
      <c r="A20" s="323"/>
      <c r="B20" s="324"/>
      <c r="C20" s="325"/>
      <c r="D20" s="437" t="s">
        <v>220</v>
      </c>
      <c r="E20" s="498"/>
      <c r="F20" s="498"/>
      <c r="G20" s="448" t="str">
        <f>IF(基本情報入力シート!D54="","有　・　無",基本情報入力シート!D54)</f>
        <v>有　・　無</v>
      </c>
      <c r="H20" s="448"/>
      <c r="I20" s="184"/>
      <c r="J20" s="174"/>
      <c r="K20" s="175"/>
      <c r="L20" s="173"/>
      <c r="M20" s="176"/>
      <c r="N20" s="172"/>
      <c r="O20" s="174"/>
      <c r="P20" s="175"/>
      <c r="Q20" s="173"/>
      <c r="R20" s="177"/>
      <c r="S20" s="151"/>
      <c r="X20" s="151"/>
    </row>
    <row r="21" spans="1:24" ht="17.25" customHeight="1">
      <c r="A21" s="465" t="s">
        <v>5</v>
      </c>
      <c r="B21" s="497"/>
      <c r="C21" s="497"/>
      <c r="D21" s="351" t="str">
        <f>基本情報入力シート!D55&amp;"　年"</f>
        <v>　年</v>
      </c>
      <c r="E21" s="352"/>
      <c r="F21" s="352"/>
      <c r="G21" s="409" t="s">
        <v>263</v>
      </c>
      <c r="H21" s="410"/>
      <c r="I21" s="410"/>
      <c r="J21" s="351" t="str">
        <f>基本情報入力シート!D56&amp;"　人　（うち技術職員数　"&amp;基本情報入力シート!D57&amp;"　人）"</f>
        <v>　人　（うち技術職員数　　人）</v>
      </c>
      <c r="K21" s="494"/>
      <c r="L21" s="494"/>
      <c r="M21" s="494"/>
      <c r="N21" s="494"/>
      <c r="O21" s="494"/>
      <c r="P21" s="494"/>
      <c r="Q21" s="494"/>
      <c r="R21" s="495"/>
      <c r="S21" s="151"/>
      <c r="X21" s="151"/>
    </row>
    <row r="22" spans="1:24" ht="17.25" customHeight="1">
      <c r="A22" s="468" t="s">
        <v>177</v>
      </c>
      <c r="B22" s="270"/>
      <c r="C22" s="270"/>
      <c r="D22" s="406" t="str">
        <f>IF(基本情報入力シート!C60="","",TEXT(基本情報入力シート!C60,"#,##0"))&amp;"　千円"</f>
        <v>　千円</v>
      </c>
      <c r="E22" s="407"/>
      <c r="F22" s="407"/>
      <c r="G22" s="414" t="s">
        <v>18</v>
      </c>
      <c r="H22" s="270"/>
      <c r="I22" s="270"/>
      <c r="J22" s="406" t="str">
        <f>IF(基本情報入力シート!C61&gt;0,TEXT(基本情報入力シート!C61,"#,##0"),IF(基本情報入力シート!F61&gt;0,TEXT(基本情報入力シート!F61,"#,##0"),""))&amp;"　千円"</f>
        <v>　千円</v>
      </c>
      <c r="K22" s="407"/>
      <c r="L22" s="407"/>
      <c r="M22" s="409" t="s">
        <v>231</v>
      </c>
      <c r="N22" s="409"/>
      <c r="O22" s="410"/>
      <c r="P22" s="409"/>
      <c r="Q22" s="409"/>
      <c r="R22" s="496"/>
      <c r="S22" s="151"/>
      <c r="X22" s="151"/>
    </row>
    <row r="23" spans="1:24" ht="17.25" customHeight="1" thickBot="1">
      <c r="A23" s="469"/>
      <c r="B23" s="415"/>
      <c r="C23" s="415"/>
      <c r="D23" s="408"/>
      <c r="E23" s="408"/>
      <c r="F23" s="408"/>
      <c r="G23" s="415"/>
      <c r="H23" s="415"/>
      <c r="I23" s="415"/>
      <c r="J23" s="408"/>
      <c r="K23" s="408"/>
      <c r="L23" s="408"/>
      <c r="M23" s="492" t="str">
        <f>IF(基本情報入力シート!C67="消費税及び地方消費税含む","税込",IF(基本情報入力シート!C67="消費税及び地方消費税抜き","税抜","税込・税抜"))</f>
        <v>税込</v>
      </c>
      <c r="N23" s="493"/>
      <c r="O23" s="490" t="str">
        <f>IF(基本情報入力シート!E70="","",TEXT(基本情報入力シート!E70,"#,##0"))&amp;"  千円"</f>
        <v xml:space="preserve">  千円</v>
      </c>
      <c r="P23" s="490"/>
      <c r="Q23" s="490"/>
      <c r="R23" s="491"/>
      <c r="S23" s="152"/>
      <c r="X23" s="151"/>
    </row>
    <row r="24" spans="1:24" ht="17.25" customHeight="1">
      <c r="A24" s="353" t="s">
        <v>221</v>
      </c>
      <c r="B24" s="411"/>
      <c r="C24" s="411"/>
      <c r="D24" s="411"/>
      <c r="E24" s="411"/>
      <c r="F24" s="411"/>
      <c r="G24" s="411"/>
      <c r="H24" s="411"/>
      <c r="I24" s="411"/>
      <c r="J24" s="411"/>
      <c r="K24" s="411"/>
      <c r="L24" s="411"/>
      <c r="M24" s="411"/>
      <c r="N24" s="411"/>
      <c r="O24" s="411"/>
      <c r="P24" s="411"/>
      <c r="Q24" s="411"/>
      <c r="R24" s="412"/>
      <c r="S24" s="151"/>
      <c r="T24" s="152"/>
      <c r="X24" s="151"/>
    </row>
    <row r="25" spans="1:24" ht="14.25" customHeight="1" thickBot="1">
      <c r="A25" s="413" t="s">
        <v>273</v>
      </c>
      <c r="B25" s="389"/>
      <c r="C25" s="390"/>
      <c r="D25" s="395" t="str">
        <f>IF(基本情報入力シート!D75="","",基本情報入力シート!D75)</f>
        <v/>
      </c>
      <c r="E25" s="396"/>
      <c r="F25" s="397"/>
      <c r="G25" s="388" t="s">
        <v>274</v>
      </c>
      <c r="H25" s="389"/>
      <c r="I25" s="390"/>
      <c r="J25" s="395" t="str">
        <f>IF(基本情報入力シート!D76="","",基本情報入力シート!D76)</f>
        <v/>
      </c>
      <c r="K25" s="396"/>
      <c r="L25" s="397"/>
      <c r="M25" s="388" t="s">
        <v>275</v>
      </c>
      <c r="N25" s="389"/>
      <c r="O25" s="390"/>
      <c r="P25" s="395" t="str">
        <f>IF(基本情報入力シート!D77="","",基本情報入力シート!D77)</f>
        <v/>
      </c>
      <c r="Q25" s="396"/>
      <c r="R25" s="489"/>
      <c r="S25" s="151"/>
      <c r="T25" s="152"/>
      <c r="X25" s="151"/>
    </row>
    <row r="26" spans="1:24" ht="14.25" customHeight="1" thickTop="1">
      <c r="A26" s="398" t="s">
        <v>185</v>
      </c>
      <c r="B26" s="392"/>
      <c r="C26" s="392"/>
      <c r="D26" s="356" t="s">
        <v>181</v>
      </c>
      <c r="E26" s="356"/>
      <c r="F26" s="357"/>
      <c r="G26" s="391" t="s">
        <v>185</v>
      </c>
      <c r="H26" s="392"/>
      <c r="I26" s="392"/>
      <c r="J26" s="356" t="s">
        <v>181</v>
      </c>
      <c r="K26" s="356"/>
      <c r="L26" s="357"/>
      <c r="M26" s="391" t="s">
        <v>185</v>
      </c>
      <c r="N26" s="392"/>
      <c r="O26" s="392"/>
      <c r="P26" s="356" t="s">
        <v>181</v>
      </c>
      <c r="Q26" s="356"/>
      <c r="R26" s="488"/>
    </row>
    <row r="27" spans="1:24" ht="14.25" customHeight="1">
      <c r="A27" s="399"/>
      <c r="B27" s="394"/>
      <c r="C27" s="394"/>
      <c r="D27" s="153" t="s">
        <v>182</v>
      </c>
      <c r="E27" s="153" t="s">
        <v>183</v>
      </c>
      <c r="F27" s="154" t="s">
        <v>184</v>
      </c>
      <c r="G27" s="393"/>
      <c r="H27" s="394"/>
      <c r="I27" s="394"/>
      <c r="J27" s="153" t="s">
        <v>182</v>
      </c>
      <c r="K27" s="153" t="s">
        <v>183</v>
      </c>
      <c r="L27" s="154" t="s">
        <v>184</v>
      </c>
      <c r="M27" s="393"/>
      <c r="N27" s="394"/>
      <c r="O27" s="394"/>
      <c r="P27" s="153" t="s">
        <v>182</v>
      </c>
      <c r="Q27" s="153" t="s">
        <v>183</v>
      </c>
      <c r="R27" s="155" t="s">
        <v>184</v>
      </c>
    </row>
    <row r="28" spans="1:24" ht="15" customHeight="1">
      <c r="A28" s="336" t="s">
        <v>186</v>
      </c>
      <c r="B28" s="337"/>
      <c r="C28" s="337"/>
      <c r="D28" s="153" t="str">
        <f>IF(基本情報入力シート!C80="","",基本情報入力シート!C80)</f>
        <v/>
      </c>
      <c r="E28" s="153" t="str">
        <f>IF(基本情報入力シート!D80="","",基本情報入力シート!D80)</f>
        <v/>
      </c>
      <c r="F28" s="153" t="str">
        <f>IF(基本情報入力シート!E80="","",基本情報入力シート!E80)</f>
        <v/>
      </c>
      <c r="G28" s="382" t="s">
        <v>193</v>
      </c>
      <c r="H28" s="337"/>
      <c r="I28" s="337"/>
      <c r="J28" s="153" t="str">
        <f>IF(基本情報入力シート!C90="","",基本情報入力シート!C90)</f>
        <v/>
      </c>
      <c r="K28" s="153" t="str">
        <f>IF(基本情報入力シート!D90="","",基本情報入力シート!D90)</f>
        <v/>
      </c>
      <c r="L28" s="154" t="str">
        <f>IF(基本情報入力シート!E90="","",基本情報入力シート!E90)</f>
        <v/>
      </c>
      <c r="M28" s="382" t="s">
        <v>261</v>
      </c>
      <c r="N28" s="337"/>
      <c r="O28" s="337"/>
      <c r="P28" s="153" t="str">
        <f>IF(基本情報入力シート!C100="","",基本情報入力シート!C100)</f>
        <v/>
      </c>
      <c r="Q28" s="153" t="str">
        <f>IF(基本情報入力シート!D100="","",基本情報入力シート!D100)</f>
        <v/>
      </c>
      <c r="R28" s="155" t="str">
        <f>IF(基本情報入力シート!E100="","",基本情報入力シート!E100)</f>
        <v/>
      </c>
    </row>
    <row r="29" spans="1:24" ht="15" customHeight="1">
      <c r="A29" s="336" t="s">
        <v>200</v>
      </c>
      <c r="B29" s="337"/>
      <c r="C29" s="337"/>
      <c r="D29" s="153" t="str">
        <f>IF(基本情報入力シート!C81="","",基本情報入力シート!C81)</f>
        <v/>
      </c>
      <c r="E29" s="153" t="str">
        <f>IF(基本情報入力シート!D81="","",基本情報入力シート!D81)</f>
        <v/>
      </c>
      <c r="F29" s="153" t="str">
        <f>IF(基本情報入力シート!E81="","",基本情報入力シート!E81)</f>
        <v/>
      </c>
      <c r="G29" s="382" t="s">
        <v>194</v>
      </c>
      <c r="H29" s="337"/>
      <c r="I29" s="337"/>
      <c r="J29" s="153" t="str">
        <f>IF(基本情報入力シート!C91="","",基本情報入力シート!C91)</f>
        <v/>
      </c>
      <c r="K29" s="153" t="str">
        <f>IF(基本情報入力シート!D91="","",基本情報入力シート!D91)</f>
        <v/>
      </c>
      <c r="L29" s="154" t="str">
        <f>IF(基本情報入力シート!E91="","",基本情報入力シート!E91)</f>
        <v/>
      </c>
      <c r="M29" s="382" t="s">
        <v>202</v>
      </c>
      <c r="N29" s="337"/>
      <c r="O29" s="337"/>
      <c r="P29" s="153" t="str">
        <f>IF(基本情報入力シート!C101="","",基本情報入力シート!C101)</f>
        <v/>
      </c>
      <c r="Q29" s="153" t="str">
        <f>IF(基本情報入力シート!D101="","",基本情報入力シート!D101)</f>
        <v/>
      </c>
      <c r="R29" s="155" t="str">
        <f>IF(基本情報入力シート!E101="","",基本情報入力シート!E101)</f>
        <v/>
      </c>
    </row>
    <row r="30" spans="1:24" ht="15" customHeight="1">
      <c r="A30" s="336" t="s">
        <v>199</v>
      </c>
      <c r="B30" s="337"/>
      <c r="C30" s="337"/>
      <c r="D30" s="153" t="str">
        <f>IF(基本情報入力シート!C82="","",基本情報入力シート!C82)</f>
        <v/>
      </c>
      <c r="E30" s="153" t="str">
        <f>IF(基本情報入力シート!D82="","",基本情報入力シート!D82)</f>
        <v/>
      </c>
      <c r="F30" s="153" t="str">
        <f>IF(基本情報入力シート!E82="","",基本情報入力シート!E82)</f>
        <v/>
      </c>
      <c r="G30" s="382" t="s">
        <v>270</v>
      </c>
      <c r="H30" s="337"/>
      <c r="I30" s="337"/>
      <c r="J30" s="153" t="str">
        <f>IF(基本情報入力シート!C92="","",基本情報入力シート!C92)</f>
        <v/>
      </c>
      <c r="K30" s="153" t="str">
        <f>IF(基本情報入力シート!D92="","",基本情報入力シート!D92)</f>
        <v/>
      </c>
      <c r="L30" s="154" t="str">
        <f>IF(基本情報入力シート!E92="","",基本情報入力シート!E92)</f>
        <v/>
      </c>
      <c r="M30" s="382" t="s">
        <v>203</v>
      </c>
      <c r="N30" s="337"/>
      <c r="O30" s="337"/>
      <c r="P30" s="153" t="str">
        <f>IF(基本情報入力シート!C102="","",基本情報入力シート!C102)</f>
        <v/>
      </c>
      <c r="Q30" s="153" t="str">
        <f>IF(基本情報入力シート!D102="","",基本情報入力シート!D102)</f>
        <v/>
      </c>
      <c r="R30" s="155" t="str">
        <f>IF(基本情報入力シート!E102="","",基本情報入力シート!E102)</f>
        <v/>
      </c>
    </row>
    <row r="31" spans="1:24" ht="15" customHeight="1">
      <c r="A31" s="336" t="s">
        <v>187</v>
      </c>
      <c r="B31" s="337"/>
      <c r="C31" s="337"/>
      <c r="D31" s="153" t="str">
        <f>IF(基本情報入力シート!C83="","",基本情報入力シート!C83)</f>
        <v/>
      </c>
      <c r="E31" s="153" t="str">
        <f>IF(基本情報入力シート!D83="","",基本情報入力シート!D83)</f>
        <v/>
      </c>
      <c r="F31" s="153" t="str">
        <f>IF(基本情報入力シート!E83="","",基本情報入力シート!E83)</f>
        <v/>
      </c>
      <c r="G31" s="382" t="s">
        <v>269</v>
      </c>
      <c r="H31" s="337"/>
      <c r="I31" s="337"/>
      <c r="J31" s="153" t="str">
        <f>IF(基本情報入力シート!C93="","",基本情報入力シート!C93)</f>
        <v/>
      </c>
      <c r="K31" s="153" t="str">
        <f>IF(基本情報入力シート!D93="","",基本情報入力シート!D93)</f>
        <v/>
      </c>
      <c r="L31" s="154" t="str">
        <f>IF(基本情報入力シート!E93="","",基本情報入力シート!E93)</f>
        <v/>
      </c>
      <c r="M31" s="382" t="s">
        <v>204</v>
      </c>
      <c r="N31" s="337"/>
      <c r="O31" s="337"/>
      <c r="P31" s="153" t="str">
        <f>IF(基本情報入力シート!C103="","",基本情報入力シート!C103)</f>
        <v/>
      </c>
      <c r="Q31" s="153" t="str">
        <f>IF(基本情報入力シート!D103="","",基本情報入力シート!D103)</f>
        <v/>
      </c>
      <c r="R31" s="155" t="str">
        <f>IF(基本情報入力シート!E103="","",基本情報入力シート!E103)</f>
        <v/>
      </c>
    </row>
    <row r="32" spans="1:24" ht="15" customHeight="1">
      <c r="A32" s="336" t="s">
        <v>188</v>
      </c>
      <c r="B32" s="337"/>
      <c r="C32" s="337"/>
      <c r="D32" s="153" t="str">
        <f>IF(基本情報入力シート!C84="","",基本情報入力シート!C84)</f>
        <v/>
      </c>
      <c r="E32" s="153" t="str">
        <f>IF(基本情報入力シート!D84="","",基本情報入力シート!D84)</f>
        <v/>
      </c>
      <c r="F32" s="153" t="str">
        <f>IF(基本情報入力シート!E84="","",基本情報入力シート!E84)</f>
        <v/>
      </c>
      <c r="G32" s="382" t="s">
        <v>195</v>
      </c>
      <c r="H32" s="337"/>
      <c r="I32" s="337"/>
      <c r="J32" s="153" t="str">
        <f>IF(基本情報入力シート!C94="","",基本情報入力シート!C94)</f>
        <v/>
      </c>
      <c r="K32" s="153" t="str">
        <f>IF(基本情報入力シート!D94="","",基本情報入力シート!D94)</f>
        <v/>
      </c>
      <c r="L32" s="154" t="str">
        <f>IF(基本情報入力シート!E94="","",基本情報入力シート!E94)</f>
        <v/>
      </c>
      <c r="M32" s="382" t="s">
        <v>205</v>
      </c>
      <c r="N32" s="337"/>
      <c r="O32" s="337"/>
      <c r="P32" s="153" t="str">
        <f>IF(基本情報入力シート!C104="","",基本情報入力シート!C104)</f>
        <v/>
      </c>
      <c r="Q32" s="153" t="str">
        <f>IF(基本情報入力シート!D104="","",基本情報入力シート!D104)</f>
        <v/>
      </c>
      <c r="R32" s="155" t="str">
        <f>IF(基本情報入力シート!E104="","",基本情報入力シート!E104)</f>
        <v/>
      </c>
    </row>
    <row r="33" spans="1:18" ht="15" customHeight="1">
      <c r="A33" s="336" t="s">
        <v>189</v>
      </c>
      <c r="B33" s="337"/>
      <c r="C33" s="337"/>
      <c r="D33" s="153" t="str">
        <f>IF(基本情報入力シート!C85="","",基本情報入力シート!C85)</f>
        <v/>
      </c>
      <c r="E33" s="153" t="str">
        <f>IF(基本情報入力シート!D85="","",基本情報入力シート!D85)</f>
        <v/>
      </c>
      <c r="F33" s="153" t="str">
        <f>IF(基本情報入力シート!E85="","",基本情報入力シート!E85)</f>
        <v/>
      </c>
      <c r="G33" s="382" t="s">
        <v>196</v>
      </c>
      <c r="H33" s="337"/>
      <c r="I33" s="337"/>
      <c r="J33" s="153" t="str">
        <f>IF(基本情報入力シート!C95="","",基本情報入力シート!C95)</f>
        <v/>
      </c>
      <c r="K33" s="153" t="str">
        <f>IF(基本情報入力シート!D95="","",基本情報入力シート!D95)</f>
        <v/>
      </c>
      <c r="L33" s="154" t="str">
        <f>IF(基本情報入力シート!E95="","",基本情報入力シート!E95)</f>
        <v/>
      </c>
      <c r="M33" s="382" t="s">
        <v>206</v>
      </c>
      <c r="N33" s="337"/>
      <c r="O33" s="337"/>
      <c r="P33" s="153" t="str">
        <f>IF(基本情報入力シート!C105="","",基本情報入力シート!C105)</f>
        <v/>
      </c>
      <c r="Q33" s="153" t="str">
        <f>IF(基本情報入力シート!D105="","",基本情報入力シート!D105)</f>
        <v/>
      </c>
      <c r="R33" s="155" t="str">
        <f>IF(基本情報入力シート!E105="","",基本情報入力シート!E105)</f>
        <v/>
      </c>
    </row>
    <row r="34" spans="1:18" ht="15" customHeight="1">
      <c r="A34" s="336" t="s">
        <v>190</v>
      </c>
      <c r="B34" s="337"/>
      <c r="C34" s="337"/>
      <c r="D34" s="153" t="str">
        <f>IF(基本情報入力シート!C86="","",基本情報入力シート!C86)</f>
        <v/>
      </c>
      <c r="E34" s="153" t="str">
        <f>IF(基本情報入力シート!D86="","",基本情報入力シート!D86)</f>
        <v/>
      </c>
      <c r="F34" s="153" t="str">
        <f>IF(基本情報入力シート!E86="","",基本情報入力シート!E86)</f>
        <v/>
      </c>
      <c r="G34" s="382" t="s">
        <v>197</v>
      </c>
      <c r="H34" s="337"/>
      <c r="I34" s="337"/>
      <c r="J34" s="153" t="str">
        <f>IF(基本情報入力シート!C96="","",基本情報入力シート!C96)</f>
        <v/>
      </c>
      <c r="K34" s="153" t="str">
        <f>IF(基本情報入力シート!D96="","",基本情報入力シート!D96)</f>
        <v/>
      </c>
      <c r="L34" s="154" t="str">
        <f>IF(基本情報入力シート!E96="","",基本情報入力シート!E96)</f>
        <v/>
      </c>
      <c r="M34" s="382" t="s">
        <v>207</v>
      </c>
      <c r="N34" s="337"/>
      <c r="O34" s="337"/>
      <c r="P34" s="153" t="str">
        <f>IF(基本情報入力シート!C106="","",基本情報入力シート!C106)</f>
        <v/>
      </c>
      <c r="Q34" s="153" t="str">
        <f>IF(基本情報入力シート!D106="","",基本情報入力シート!D106)</f>
        <v/>
      </c>
      <c r="R34" s="155" t="str">
        <f>IF(基本情報入力シート!E106="","",基本情報入力シート!E106)</f>
        <v/>
      </c>
    </row>
    <row r="35" spans="1:18" ht="15" customHeight="1">
      <c r="A35" s="336" t="s">
        <v>191</v>
      </c>
      <c r="B35" s="337"/>
      <c r="C35" s="337"/>
      <c r="D35" s="153" t="str">
        <f>IF(基本情報入力シート!C87="","",基本情報入力シート!C87)</f>
        <v/>
      </c>
      <c r="E35" s="153" t="str">
        <f>IF(基本情報入力シート!D87="","",基本情報入力シート!D87)</f>
        <v/>
      </c>
      <c r="F35" s="153" t="str">
        <f>IF(基本情報入力シート!E87="","",基本情報入力シート!E87)</f>
        <v/>
      </c>
      <c r="G35" s="382" t="s">
        <v>262</v>
      </c>
      <c r="H35" s="337"/>
      <c r="I35" s="337"/>
      <c r="J35" s="153" t="str">
        <f>IF(基本情報入力シート!C97="","",基本情報入力シート!C97)</f>
        <v/>
      </c>
      <c r="K35" s="153" t="str">
        <f>IF(基本情報入力シート!D97="","",基本情報入力シート!D97)</f>
        <v/>
      </c>
      <c r="L35" s="154" t="str">
        <f>IF(基本情報入力シート!E97="","",基本情報入力シート!E97)</f>
        <v/>
      </c>
      <c r="M35" s="382" t="s">
        <v>208</v>
      </c>
      <c r="N35" s="337"/>
      <c r="O35" s="337"/>
      <c r="P35" s="153" t="str">
        <f>IF(基本情報入力シート!C107="","",基本情報入力シート!C107)</f>
        <v/>
      </c>
      <c r="Q35" s="153" t="str">
        <f>IF(基本情報入力シート!D107="","",基本情報入力シート!D107)</f>
        <v/>
      </c>
      <c r="R35" s="155" t="str">
        <f>IF(基本情報入力シート!E107="","",基本情報入力シート!E107)</f>
        <v/>
      </c>
    </row>
    <row r="36" spans="1:18" ht="15" customHeight="1">
      <c r="A36" s="336" t="s">
        <v>192</v>
      </c>
      <c r="B36" s="337"/>
      <c r="C36" s="337"/>
      <c r="D36" s="153" t="str">
        <f>IF(基本情報入力シート!C88="","",基本情報入力シート!C88)</f>
        <v/>
      </c>
      <c r="E36" s="153" t="str">
        <f>IF(基本情報入力シート!D88="","",基本情報入力シート!D88)</f>
        <v/>
      </c>
      <c r="F36" s="153" t="str">
        <f>IF(基本情報入力シート!E88="","",基本情報入力シート!E88)</f>
        <v/>
      </c>
      <c r="G36" s="382" t="s">
        <v>198</v>
      </c>
      <c r="H36" s="337"/>
      <c r="I36" s="337"/>
      <c r="J36" s="153" t="str">
        <f>IF(基本情報入力シート!C98="","",基本情報入力シート!C98)</f>
        <v/>
      </c>
      <c r="K36" s="153" t="str">
        <f>IF(基本情報入力シート!D98="","",基本情報入力シート!D98)</f>
        <v/>
      </c>
      <c r="L36" s="154" t="str">
        <f>IF(基本情報入力シート!E98="","",基本情報入力シート!E98)</f>
        <v/>
      </c>
      <c r="M36" s="382" t="s">
        <v>284</v>
      </c>
      <c r="N36" s="337"/>
      <c r="O36" s="337"/>
      <c r="P36" s="153" t="str">
        <f>IF(基本情報入力シート!C108="","",基本情報入力シート!C108)</f>
        <v/>
      </c>
      <c r="Q36" s="153" t="str">
        <f>IF(基本情報入力シート!D108="","",基本情報入力シート!D108)</f>
        <v/>
      </c>
      <c r="R36" s="155" t="str">
        <f>IF(基本情報入力シート!E108="","",基本情報入力シート!E108)</f>
        <v/>
      </c>
    </row>
    <row r="37" spans="1:18" ht="15" customHeight="1" thickBot="1">
      <c r="A37" s="380" t="s">
        <v>212</v>
      </c>
      <c r="B37" s="381"/>
      <c r="C37" s="381"/>
      <c r="D37" s="156" t="str">
        <f>IF(基本情報入力シート!C89="","",基本情報入力シート!C89)</f>
        <v/>
      </c>
      <c r="E37" s="156" t="str">
        <f>IF(基本情報入力シート!D89="","",基本情報入力シート!D89)</f>
        <v/>
      </c>
      <c r="F37" s="156" t="str">
        <f>IF(基本情報入力シート!E89="","",基本情報入力シート!E89)</f>
        <v/>
      </c>
      <c r="G37" s="383" t="s">
        <v>201</v>
      </c>
      <c r="H37" s="384"/>
      <c r="I37" s="385"/>
      <c r="J37" s="156" t="str">
        <f>IF(基本情報入力シート!C99="","",基本情報入力シート!C99)</f>
        <v/>
      </c>
      <c r="K37" s="156" t="str">
        <f>IF(基本情報入力シート!D99="","",基本情報入力シート!D99)</f>
        <v/>
      </c>
      <c r="L37" s="157" t="str">
        <f>IF(基本情報入力シート!E99="","",基本情報入力シート!E99)</f>
        <v/>
      </c>
      <c r="M37" s="403"/>
      <c r="N37" s="381"/>
      <c r="O37" s="381"/>
      <c r="P37" s="156" t="str">
        <f>IF(基本情報入力シート!C109="","",基本情報入力シート!C109)</f>
        <v/>
      </c>
      <c r="Q37" s="156" t="str">
        <f>IF(基本情報入力シート!D109="","",基本情報入力シート!D109)</f>
        <v/>
      </c>
      <c r="R37" s="158" t="str">
        <f>IF(基本情報入力シート!E109="","",基本情報入力シート!E109)</f>
        <v/>
      </c>
    </row>
    <row r="38" spans="1:18" ht="17.25" customHeight="1">
      <c r="A38" s="353" t="s">
        <v>213</v>
      </c>
      <c r="B38" s="354"/>
      <c r="C38" s="354"/>
      <c r="D38" s="354"/>
      <c r="E38" s="354"/>
      <c r="F38" s="354"/>
      <c r="G38" s="354"/>
      <c r="H38" s="354"/>
      <c r="I38" s="354"/>
      <c r="J38" s="354"/>
      <c r="K38" s="354"/>
      <c r="L38" s="354"/>
      <c r="M38" s="354"/>
      <c r="N38" s="354"/>
      <c r="O38" s="355"/>
      <c r="P38" s="342" t="s">
        <v>543</v>
      </c>
      <c r="Q38" s="343"/>
      <c r="R38" s="344"/>
    </row>
    <row r="39" spans="1:18" s="1" customFormat="1" ht="16.5" customHeight="1">
      <c r="A39" s="378" t="s">
        <v>29</v>
      </c>
      <c r="B39" s="400" t="s">
        <v>26</v>
      </c>
      <c r="C39" s="404"/>
      <c r="D39" s="404"/>
      <c r="E39" s="404"/>
      <c r="F39" s="402"/>
      <c r="G39" s="400" t="s">
        <v>30</v>
      </c>
      <c r="H39" s="401"/>
      <c r="I39" s="401"/>
      <c r="J39" s="401"/>
      <c r="K39" s="401"/>
      <c r="L39" s="401"/>
      <c r="M39" s="401"/>
      <c r="N39" s="401"/>
      <c r="O39" s="402"/>
      <c r="P39" s="345"/>
      <c r="Q39" s="346"/>
      <c r="R39" s="347"/>
    </row>
    <row r="40" spans="1:18" s="1" customFormat="1" ht="16.5" customHeight="1">
      <c r="A40" s="379"/>
      <c r="B40" s="146" t="s">
        <v>27</v>
      </c>
      <c r="C40" s="400" t="s">
        <v>28</v>
      </c>
      <c r="D40" s="405"/>
      <c r="E40" s="405"/>
      <c r="F40" s="402"/>
      <c r="G40" s="32" t="s">
        <v>233</v>
      </c>
      <c r="H40" s="32" t="s">
        <v>234</v>
      </c>
      <c r="I40" s="32" t="s">
        <v>235</v>
      </c>
      <c r="J40" s="32" t="s">
        <v>236</v>
      </c>
      <c r="K40" s="32" t="s">
        <v>237</v>
      </c>
      <c r="L40" s="32" t="s">
        <v>238</v>
      </c>
      <c r="M40" s="32" t="s">
        <v>239</v>
      </c>
      <c r="N40" s="32" t="s">
        <v>240</v>
      </c>
      <c r="O40" s="32" t="s">
        <v>241</v>
      </c>
      <c r="P40" s="348"/>
      <c r="Q40" s="349"/>
      <c r="R40" s="350"/>
    </row>
    <row r="41" spans="1:18" s="1" customFormat="1" ht="19.5" customHeight="1">
      <c r="A41" s="366">
        <v>1</v>
      </c>
      <c r="B41" s="318" t="str">
        <f>IF(基本情報入力シート!C112="","",基本情報入力シート!C112)</f>
        <v/>
      </c>
      <c r="C41" s="369" t="str">
        <f>IF(B41="","",VLOOKUP(B41,営業種目・細目コードリスト!$A$2:$K$150,2))</f>
        <v/>
      </c>
      <c r="D41" s="370"/>
      <c r="E41" s="370"/>
      <c r="F41" s="371"/>
      <c r="G41" s="5" t="str">
        <f>IF(基本情報入力シート!F112="","",基本情報入力シート!F112)</f>
        <v/>
      </c>
      <c r="H41" s="5" t="str">
        <f>IF(基本情報入力シート!G112="","",基本情報入力シート!G112)</f>
        <v/>
      </c>
      <c r="I41" s="5" t="str">
        <f>IF(基本情報入力シート!H112="","",基本情報入力シート!H112)</f>
        <v/>
      </c>
      <c r="J41" s="5" t="str">
        <f>IF(基本情報入力シート!I112="","",基本情報入力シート!I112)</f>
        <v/>
      </c>
      <c r="K41" s="5" t="str">
        <f>IF(基本情報入力シート!J112="","",基本情報入力シート!J112)</f>
        <v/>
      </c>
      <c r="L41" s="5" t="str">
        <f>IF(基本情報入力シート!K112="","",基本情報入力シート!K112)</f>
        <v/>
      </c>
      <c r="M41" s="5" t="str">
        <f>IF(基本情報入力シート!L112="","",基本情報入力シート!L112)</f>
        <v/>
      </c>
      <c r="N41" s="5" t="str">
        <f>IF(基本情報入力シート!M112="","",基本情報入力シート!M112)</f>
        <v/>
      </c>
      <c r="O41" s="5" t="str">
        <f>IF(基本情報入力シート!N112="","",基本情報入力シート!N112)</f>
        <v/>
      </c>
      <c r="P41" s="375"/>
      <c r="Q41" s="376"/>
      <c r="R41" s="377"/>
    </row>
    <row r="42" spans="1:18" s="1" customFormat="1" ht="19.5" customHeight="1">
      <c r="A42" s="367"/>
      <c r="B42" s="318"/>
      <c r="C42" s="372"/>
      <c r="D42" s="373"/>
      <c r="E42" s="373"/>
      <c r="F42" s="374"/>
      <c r="G42" s="159">
        <v>99</v>
      </c>
      <c r="H42" s="358" t="str">
        <f>申請書!G49</f>
        <v/>
      </c>
      <c r="I42" s="359"/>
      <c r="J42" s="359"/>
      <c r="K42" s="359"/>
      <c r="L42" s="359"/>
      <c r="M42" s="359"/>
      <c r="N42" s="359"/>
      <c r="O42" s="359"/>
      <c r="P42" s="359"/>
      <c r="Q42" s="359"/>
      <c r="R42" s="360"/>
    </row>
    <row r="43" spans="1:18" s="1" customFormat="1" ht="19.5" customHeight="1">
      <c r="A43" s="366">
        <v>2</v>
      </c>
      <c r="B43" s="318" t="str">
        <f>IF(基本情報入力シート!C113="","",基本情報入力シート!C113)</f>
        <v/>
      </c>
      <c r="C43" s="369" t="str">
        <f>IF(B43="","",VLOOKUP(B43,営業種目・細目コードリスト!$A$2:$K$150,2))</f>
        <v/>
      </c>
      <c r="D43" s="370"/>
      <c r="E43" s="370"/>
      <c r="F43" s="371"/>
      <c r="G43" s="5" t="str">
        <f>IF(基本情報入力シート!F113="","",基本情報入力シート!F113)</f>
        <v/>
      </c>
      <c r="H43" s="5" t="str">
        <f>IF(基本情報入力シート!G113="","",基本情報入力シート!G113)</f>
        <v/>
      </c>
      <c r="I43" s="5" t="str">
        <f>IF(基本情報入力シート!H113="","",基本情報入力シート!H113)</f>
        <v/>
      </c>
      <c r="J43" s="5" t="str">
        <f>IF(基本情報入力シート!I113="","",基本情報入力シート!I113)</f>
        <v/>
      </c>
      <c r="K43" s="5" t="str">
        <f>IF(基本情報入力シート!J113="","",基本情報入力シート!J113)</f>
        <v/>
      </c>
      <c r="L43" s="5" t="str">
        <f>IF(基本情報入力シート!K113="","",基本情報入力シート!K113)</f>
        <v/>
      </c>
      <c r="M43" s="5" t="str">
        <f>IF(基本情報入力シート!L113="","",基本情報入力シート!L113)</f>
        <v/>
      </c>
      <c r="N43" s="5" t="str">
        <f>IF(基本情報入力シート!M113="","",基本情報入力シート!M113)</f>
        <v/>
      </c>
      <c r="O43" s="5" t="str">
        <f>IF(基本情報入力シート!N113="","",基本情報入力シート!N113)</f>
        <v/>
      </c>
      <c r="P43" s="375"/>
      <c r="Q43" s="376"/>
      <c r="R43" s="377"/>
    </row>
    <row r="44" spans="1:18" s="1" customFormat="1" ht="19.5" customHeight="1">
      <c r="A44" s="367"/>
      <c r="B44" s="318"/>
      <c r="C44" s="372"/>
      <c r="D44" s="373"/>
      <c r="E44" s="373"/>
      <c r="F44" s="374"/>
      <c r="G44" s="159">
        <v>99</v>
      </c>
      <c r="H44" s="358" t="str">
        <f>申請書!G51</f>
        <v/>
      </c>
      <c r="I44" s="359"/>
      <c r="J44" s="359"/>
      <c r="K44" s="359"/>
      <c r="L44" s="359"/>
      <c r="M44" s="359"/>
      <c r="N44" s="359"/>
      <c r="O44" s="359"/>
      <c r="P44" s="359"/>
      <c r="Q44" s="359"/>
      <c r="R44" s="360"/>
    </row>
    <row r="45" spans="1:18" s="1" customFormat="1" ht="19.5" customHeight="1">
      <c r="A45" s="366">
        <v>3</v>
      </c>
      <c r="B45" s="318" t="str">
        <f>IF(基本情報入力シート!C114="","",基本情報入力シート!C114)</f>
        <v/>
      </c>
      <c r="C45" s="369" t="str">
        <f>IF(B45="","",VLOOKUP(B45,営業種目・細目コードリスト!$A$2:$K$150,2))</f>
        <v/>
      </c>
      <c r="D45" s="370"/>
      <c r="E45" s="370"/>
      <c r="F45" s="371"/>
      <c r="G45" s="5" t="str">
        <f>IF(基本情報入力シート!F114="","",基本情報入力シート!F114)</f>
        <v/>
      </c>
      <c r="H45" s="5" t="str">
        <f>IF(基本情報入力シート!G114="","",基本情報入力シート!G114)</f>
        <v/>
      </c>
      <c r="I45" s="5" t="str">
        <f>IF(基本情報入力シート!H114="","",基本情報入力シート!H114)</f>
        <v/>
      </c>
      <c r="J45" s="5" t="str">
        <f>IF(基本情報入力シート!I114="","",基本情報入力シート!I114)</f>
        <v/>
      </c>
      <c r="K45" s="5" t="str">
        <f>IF(基本情報入力シート!J114="","",基本情報入力シート!J114)</f>
        <v/>
      </c>
      <c r="L45" s="5" t="str">
        <f>IF(基本情報入力シート!K114="","",基本情報入力シート!K114)</f>
        <v/>
      </c>
      <c r="M45" s="5" t="str">
        <f>IF(基本情報入力シート!L114="","",基本情報入力シート!L114)</f>
        <v/>
      </c>
      <c r="N45" s="5" t="str">
        <f>IF(基本情報入力シート!M114="","",基本情報入力シート!M114)</f>
        <v/>
      </c>
      <c r="O45" s="5" t="str">
        <f>IF(基本情報入力シート!N114="","",基本情報入力シート!N114)</f>
        <v/>
      </c>
      <c r="P45" s="375"/>
      <c r="Q45" s="376"/>
      <c r="R45" s="377"/>
    </row>
    <row r="46" spans="1:18" s="1" customFormat="1" ht="19.5" customHeight="1">
      <c r="A46" s="367"/>
      <c r="B46" s="318"/>
      <c r="C46" s="372"/>
      <c r="D46" s="373"/>
      <c r="E46" s="373"/>
      <c r="F46" s="374"/>
      <c r="G46" s="159">
        <v>99</v>
      </c>
      <c r="H46" s="358" t="str">
        <f>申請書!G53</f>
        <v/>
      </c>
      <c r="I46" s="359"/>
      <c r="J46" s="359"/>
      <c r="K46" s="359"/>
      <c r="L46" s="359"/>
      <c r="M46" s="359"/>
      <c r="N46" s="359"/>
      <c r="O46" s="359"/>
      <c r="P46" s="359"/>
      <c r="Q46" s="359"/>
      <c r="R46" s="360"/>
    </row>
    <row r="47" spans="1:18" s="1" customFormat="1" ht="19.5" customHeight="1">
      <c r="A47" s="366">
        <v>4</v>
      </c>
      <c r="B47" s="318" t="str">
        <f>IF(基本情報入力シート!C115="","",基本情報入力シート!C115)</f>
        <v/>
      </c>
      <c r="C47" s="369" t="str">
        <f>IF(B47="","",VLOOKUP(B47,営業種目・細目コードリスト!$A$2:$K$150,2))</f>
        <v/>
      </c>
      <c r="D47" s="370"/>
      <c r="E47" s="370"/>
      <c r="F47" s="371"/>
      <c r="G47" s="5" t="str">
        <f>IF(基本情報入力シート!F115="","",基本情報入力シート!F115)</f>
        <v/>
      </c>
      <c r="H47" s="5" t="str">
        <f>IF(基本情報入力シート!G115="","",基本情報入力シート!G115)</f>
        <v/>
      </c>
      <c r="I47" s="5" t="str">
        <f>IF(基本情報入力シート!H115="","",基本情報入力シート!H115)</f>
        <v/>
      </c>
      <c r="J47" s="5" t="str">
        <f>IF(基本情報入力シート!I115="","",基本情報入力シート!I115)</f>
        <v/>
      </c>
      <c r="K47" s="5" t="str">
        <f>IF(基本情報入力シート!J115="","",基本情報入力シート!J115)</f>
        <v/>
      </c>
      <c r="L47" s="5" t="str">
        <f>IF(基本情報入力シート!K115="","",基本情報入力シート!K115)</f>
        <v/>
      </c>
      <c r="M47" s="5" t="str">
        <f>IF(基本情報入力シート!L115="","",基本情報入力シート!L115)</f>
        <v/>
      </c>
      <c r="N47" s="5" t="str">
        <f>IF(基本情報入力シート!M115="","",基本情報入力シート!M115)</f>
        <v/>
      </c>
      <c r="O47" s="5" t="str">
        <f>IF(基本情報入力シート!N115="","",基本情報入力シート!N115)</f>
        <v/>
      </c>
      <c r="P47" s="375"/>
      <c r="Q47" s="376"/>
      <c r="R47" s="377"/>
    </row>
    <row r="48" spans="1:18" s="1" customFormat="1" ht="19.5" customHeight="1">
      <c r="A48" s="367"/>
      <c r="B48" s="318"/>
      <c r="C48" s="372"/>
      <c r="D48" s="373"/>
      <c r="E48" s="373"/>
      <c r="F48" s="374"/>
      <c r="G48" s="159">
        <v>99</v>
      </c>
      <c r="H48" s="358" t="str">
        <f>申請書!G55</f>
        <v/>
      </c>
      <c r="I48" s="359"/>
      <c r="J48" s="359"/>
      <c r="K48" s="359"/>
      <c r="L48" s="359"/>
      <c r="M48" s="359"/>
      <c r="N48" s="359"/>
      <c r="O48" s="359"/>
      <c r="P48" s="359"/>
      <c r="Q48" s="359"/>
      <c r="R48" s="360"/>
    </row>
    <row r="49" spans="1:18" s="1" customFormat="1" ht="19.5" customHeight="1">
      <c r="A49" s="366">
        <v>5</v>
      </c>
      <c r="B49" s="318" t="str">
        <f>IF(基本情報入力シート!C116="","",基本情報入力シート!C116)</f>
        <v/>
      </c>
      <c r="C49" s="369" t="str">
        <f>IF(B49="","",VLOOKUP(B49,営業種目・細目コードリスト!$A$2:$K$150,2))</f>
        <v/>
      </c>
      <c r="D49" s="370"/>
      <c r="E49" s="370"/>
      <c r="F49" s="371"/>
      <c r="G49" s="5" t="str">
        <f>IF(基本情報入力シート!F116="","",基本情報入力シート!F116)</f>
        <v/>
      </c>
      <c r="H49" s="5" t="str">
        <f>IF(基本情報入力シート!G116="","",基本情報入力シート!G116)</f>
        <v/>
      </c>
      <c r="I49" s="5" t="str">
        <f>IF(基本情報入力シート!H116="","",基本情報入力シート!H116)</f>
        <v/>
      </c>
      <c r="J49" s="5" t="str">
        <f>IF(基本情報入力シート!I116="","",基本情報入力シート!I116)</f>
        <v/>
      </c>
      <c r="K49" s="5" t="str">
        <f>IF(基本情報入力シート!J116="","",基本情報入力シート!J116)</f>
        <v/>
      </c>
      <c r="L49" s="5" t="str">
        <f>IF(基本情報入力シート!K116="","",基本情報入力シート!K116)</f>
        <v/>
      </c>
      <c r="M49" s="5" t="str">
        <f>IF(基本情報入力シート!L116="","",基本情報入力シート!L116)</f>
        <v/>
      </c>
      <c r="N49" s="5" t="str">
        <f>IF(基本情報入力シート!M116="","",基本情報入力シート!M116)</f>
        <v/>
      </c>
      <c r="O49" s="5" t="str">
        <f>IF(基本情報入力シート!N116="","",基本情報入力シート!N116)</f>
        <v/>
      </c>
      <c r="P49" s="375"/>
      <c r="Q49" s="376"/>
      <c r="R49" s="377"/>
    </row>
    <row r="50" spans="1:18" s="1" customFormat="1" ht="19.5" customHeight="1" thickBot="1">
      <c r="A50" s="386"/>
      <c r="B50" s="387"/>
      <c r="C50" s="372"/>
      <c r="D50" s="373"/>
      <c r="E50" s="373"/>
      <c r="F50" s="374"/>
      <c r="G50" s="160">
        <v>99</v>
      </c>
      <c r="H50" s="361" t="str">
        <f>申請書!G57</f>
        <v/>
      </c>
      <c r="I50" s="362"/>
      <c r="J50" s="362"/>
      <c r="K50" s="362"/>
      <c r="L50" s="362"/>
      <c r="M50" s="362"/>
      <c r="N50" s="362"/>
      <c r="O50" s="362"/>
      <c r="P50" s="362"/>
      <c r="Q50" s="362"/>
      <c r="R50" s="363"/>
    </row>
    <row r="51" spans="1:18" ht="17.25" customHeight="1">
      <c r="A51" s="152" t="s">
        <v>278</v>
      </c>
      <c r="B51" s="152"/>
      <c r="C51" s="152"/>
      <c r="D51" s="152"/>
      <c r="E51" s="152"/>
      <c r="F51" s="152"/>
      <c r="G51" s="152"/>
      <c r="H51" s="152"/>
      <c r="J51" s="161"/>
      <c r="K51" s="152"/>
      <c r="L51" s="152"/>
      <c r="M51" s="152"/>
      <c r="N51" s="152"/>
      <c r="O51" s="152"/>
      <c r="P51" s="152"/>
      <c r="Q51" s="152"/>
    </row>
    <row r="52" spans="1:18" ht="17.25" customHeight="1">
      <c r="A52" s="152" t="s">
        <v>242</v>
      </c>
    </row>
    <row r="53" spans="1:18" ht="9" customHeight="1">
      <c r="A53" s="152"/>
    </row>
    <row r="54" spans="1:18" ht="5.25" customHeight="1"/>
    <row r="55" spans="1:18" ht="17.25" customHeight="1" thickBot="1">
      <c r="A55" s="315" t="s">
        <v>222</v>
      </c>
      <c r="B55" s="319"/>
      <c r="C55" s="319"/>
      <c r="D55" s="319"/>
      <c r="E55" s="319"/>
      <c r="F55" s="319"/>
      <c r="G55" s="319"/>
      <c r="H55" s="319"/>
      <c r="I55" s="319"/>
      <c r="J55" s="319"/>
      <c r="K55" s="319"/>
      <c r="L55" s="319"/>
      <c r="M55" s="319"/>
      <c r="N55" s="319"/>
      <c r="O55" s="319"/>
      <c r="P55" s="319"/>
      <c r="Q55" s="319"/>
    </row>
    <row r="56" spans="1:18" ht="17.25" customHeight="1">
      <c r="A56" s="364" t="s">
        <v>213</v>
      </c>
      <c r="B56" s="365"/>
      <c r="C56" s="365"/>
      <c r="D56" s="365"/>
      <c r="E56" s="365"/>
      <c r="F56" s="365"/>
      <c r="G56" s="365"/>
      <c r="H56" s="365"/>
      <c r="I56" s="365"/>
      <c r="J56" s="365"/>
      <c r="K56" s="365"/>
      <c r="L56" s="365"/>
      <c r="M56" s="365"/>
      <c r="N56" s="365"/>
      <c r="O56" s="365"/>
      <c r="P56" s="342" t="s">
        <v>544</v>
      </c>
      <c r="Q56" s="343"/>
      <c r="R56" s="344"/>
    </row>
    <row r="57" spans="1:18" ht="17.25" customHeight="1">
      <c r="A57" s="378" t="s">
        <v>29</v>
      </c>
      <c r="B57" s="316" t="s">
        <v>26</v>
      </c>
      <c r="C57" s="316"/>
      <c r="D57" s="316"/>
      <c r="E57" s="316"/>
      <c r="F57" s="317"/>
      <c r="G57" s="316" t="s">
        <v>30</v>
      </c>
      <c r="H57" s="317"/>
      <c r="I57" s="317"/>
      <c r="J57" s="317"/>
      <c r="K57" s="317"/>
      <c r="L57" s="317"/>
      <c r="M57" s="317"/>
      <c r="N57" s="317"/>
      <c r="O57" s="317"/>
      <c r="P57" s="345"/>
      <c r="Q57" s="346"/>
      <c r="R57" s="347"/>
    </row>
    <row r="58" spans="1:18" ht="17.25" customHeight="1">
      <c r="A58" s="379"/>
      <c r="B58" s="146" t="s">
        <v>27</v>
      </c>
      <c r="C58" s="316" t="s">
        <v>28</v>
      </c>
      <c r="D58" s="318"/>
      <c r="E58" s="318"/>
      <c r="F58" s="317"/>
      <c r="G58" s="32" t="s">
        <v>233</v>
      </c>
      <c r="H58" s="32" t="s">
        <v>234</v>
      </c>
      <c r="I58" s="32" t="s">
        <v>235</v>
      </c>
      <c r="J58" s="32" t="s">
        <v>236</v>
      </c>
      <c r="K58" s="32" t="s">
        <v>237</v>
      </c>
      <c r="L58" s="32" t="s">
        <v>238</v>
      </c>
      <c r="M58" s="32" t="s">
        <v>239</v>
      </c>
      <c r="N58" s="32" t="s">
        <v>240</v>
      </c>
      <c r="O58" s="32" t="s">
        <v>241</v>
      </c>
      <c r="P58" s="348"/>
      <c r="Q58" s="349"/>
      <c r="R58" s="350"/>
    </row>
    <row r="59" spans="1:18" ht="18.75" customHeight="1">
      <c r="A59" s="366">
        <v>6</v>
      </c>
      <c r="B59" s="318" t="str">
        <f>IF(基本情報入力シート!C117="","",基本情報入力シート!C117)</f>
        <v/>
      </c>
      <c r="C59" s="369" t="str">
        <f>IF(B59="","",VLOOKUP(B59,営業種目・細目コードリスト!$A$2:$K$150,2))</f>
        <v/>
      </c>
      <c r="D59" s="370"/>
      <c r="E59" s="370"/>
      <c r="F59" s="371"/>
      <c r="G59" s="5" t="str">
        <f>IF(基本情報入力シート!F117="","",基本情報入力シート!F117)</f>
        <v/>
      </c>
      <c r="H59" s="5" t="str">
        <f>IF(基本情報入力シート!G117="","",基本情報入力シート!G117)</f>
        <v/>
      </c>
      <c r="I59" s="5" t="str">
        <f>IF(基本情報入力シート!H117="","",基本情報入力シート!H117)</f>
        <v/>
      </c>
      <c r="J59" s="5" t="str">
        <f>IF(基本情報入力シート!I117="","",基本情報入力シート!I117)</f>
        <v/>
      </c>
      <c r="K59" s="5" t="str">
        <f>IF(基本情報入力シート!J117="","",基本情報入力シート!J117)</f>
        <v/>
      </c>
      <c r="L59" s="5" t="str">
        <f>IF(基本情報入力シート!K117="","",基本情報入力シート!K117)</f>
        <v/>
      </c>
      <c r="M59" s="5" t="str">
        <f>IF(基本情報入力シート!L117="","",基本情報入力シート!L117)</f>
        <v/>
      </c>
      <c r="N59" s="5" t="str">
        <f>IF(基本情報入力シート!M117="","",基本情報入力シート!M117)</f>
        <v/>
      </c>
      <c r="O59" s="5" t="str">
        <f>IF(基本情報入力シート!N117="","",基本情報入力シート!N117)</f>
        <v/>
      </c>
      <c r="P59" s="375"/>
      <c r="Q59" s="376"/>
      <c r="R59" s="377"/>
    </row>
    <row r="60" spans="1:18" ht="18.75" customHeight="1">
      <c r="A60" s="367"/>
      <c r="B60" s="368"/>
      <c r="C60" s="372"/>
      <c r="D60" s="373"/>
      <c r="E60" s="373"/>
      <c r="F60" s="374"/>
      <c r="G60" s="159">
        <v>99</v>
      </c>
      <c r="H60" s="358" t="str">
        <f>申請書!G65</f>
        <v/>
      </c>
      <c r="I60" s="359"/>
      <c r="J60" s="359"/>
      <c r="K60" s="359"/>
      <c r="L60" s="359"/>
      <c r="M60" s="359"/>
      <c r="N60" s="359"/>
      <c r="O60" s="359"/>
      <c r="P60" s="359"/>
      <c r="Q60" s="359"/>
      <c r="R60" s="360"/>
    </row>
    <row r="61" spans="1:18" ht="18.75" customHeight="1">
      <c r="A61" s="366">
        <v>7</v>
      </c>
      <c r="B61" s="318" t="str">
        <f>IF(基本情報入力シート!C118="","",基本情報入力シート!C118)</f>
        <v/>
      </c>
      <c r="C61" s="369" t="str">
        <f>IF(B61="","",VLOOKUP(B61,営業種目・細目コードリスト!$A$2:$K$150,2))</f>
        <v/>
      </c>
      <c r="D61" s="370"/>
      <c r="E61" s="370"/>
      <c r="F61" s="371"/>
      <c r="G61" s="5" t="str">
        <f>IF(基本情報入力シート!F118="","",基本情報入力シート!F118)</f>
        <v/>
      </c>
      <c r="H61" s="5" t="str">
        <f>IF(基本情報入力シート!G118="","",基本情報入力シート!G118)</f>
        <v/>
      </c>
      <c r="I61" s="5" t="str">
        <f>IF(基本情報入力シート!H118="","",基本情報入力シート!H118)</f>
        <v/>
      </c>
      <c r="J61" s="5" t="str">
        <f>IF(基本情報入力シート!I118="","",基本情報入力シート!I118)</f>
        <v/>
      </c>
      <c r="K61" s="5" t="str">
        <f>IF(基本情報入力シート!J118="","",基本情報入力シート!J118)</f>
        <v/>
      </c>
      <c r="L61" s="5" t="str">
        <f>IF(基本情報入力シート!K118="","",基本情報入力シート!K118)</f>
        <v/>
      </c>
      <c r="M61" s="5" t="str">
        <f>IF(基本情報入力シート!L118="","",基本情報入力シート!L118)</f>
        <v/>
      </c>
      <c r="N61" s="5" t="str">
        <f>IF(基本情報入力シート!M118="","",基本情報入力シート!M118)</f>
        <v/>
      </c>
      <c r="O61" s="5" t="str">
        <f>IF(基本情報入力シート!N118="","",基本情報入力シート!N118)</f>
        <v/>
      </c>
      <c r="P61" s="375"/>
      <c r="Q61" s="376"/>
      <c r="R61" s="377"/>
    </row>
    <row r="62" spans="1:18" ht="18.75" customHeight="1">
      <c r="A62" s="367"/>
      <c r="B62" s="368"/>
      <c r="C62" s="372"/>
      <c r="D62" s="373"/>
      <c r="E62" s="373"/>
      <c r="F62" s="374"/>
      <c r="G62" s="159">
        <v>99</v>
      </c>
      <c r="H62" s="358" t="str">
        <f>申請書!G67</f>
        <v/>
      </c>
      <c r="I62" s="359"/>
      <c r="J62" s="359"/>
      <c r="K62" s="359"/>
      <c r="L62" s="359"/>
      <c r="M62" s="359"/>
      <c r="N62" s="359"/>
      <c r="O62" s="359"/>
      <c r="P62" s="359"/>
      <c r="Q62" s="359"/>
      <c r="R62" s="360"/>
    </row>
    <row r="63" spans="1:18" ht="18.75" customHeight="1">
      <c r="A63" s="366">
        <v>8</v>
      </c>
      <c r="B63" s="318" t="str">
        <f>IF(基本情報入力シート!C119="","",基本情報入力シート!C119)</f>
        <v/>
      </c>
      <c r="C63" s="369" t="str">
        <f>IF(B63="","",VLOOKUP(B63,営業種目・細目コードリスト!$A$2:$K$150,2))</f>
        <v/>
      </c>
      <c r="D63" s="370"/>
      <c r="E63" s="370"/>
      <c r="F63" s="371"/>
      <c r="G63" s="5" t="str">
        <f>IF(基本情報入力シート!F119="","",基本情報入力シート!F119)</f>
        <v/>
      </c>
      <c r="H63" s="5" t="str">
        <f>IF(基本情報入力シート!G119="","",基本情報入力シート!G119)</f>
        <v/>
      </c>
      <c r="I63" s="5" t="str">
        <f>IF(基本情報入力シート!H119="","",基本情報入力シート!H119)</f>
        <v/>
      </c>
      <c r="J63" s="5" t="str">
        <f>IF(基本情報入力シート!I119="","",基本情報入力シート!I119)</f>
        <v/>
      </c>
      <c r="K63" s="5" t="str">
        <f>IF(基本情報入力シート!J119="","",基本情報入力シート!J119)</f>
        <v/>
      </c>
      <c r="L63" s="5" t="str">
        <f>IF(基本情報入力シート!K119="","",基本情報入力シート!K119)</f>
        <v/>
      </c>
      <c r="M63" s="5" t="str">
        <f>IF(基本情報入力シート!L119="","",基本情報入力シート!L119)</f>
        <v/>
      </c>
      <c r="N63" s="5" t="str">
        <f>IF(基本情報入力シート!M119="","",基本情報入力シート!M119)</f>
        <v/>
      </c>
      <c r="O63" s="5" t="str">
        <f>IF(基本情報入力シート!N119="","",基本情報入力シート!N119)</f>
        <v/>
      </c>
      <c r="P63" s="375"/>
      <c r="Q63" s="376"/>
      <c r="R63" s="377"/>
    </row>
    <row r="64" spans="1:18" ht="18.75" customHeight="1">
      <c r="A64" s="367"/>
      <c r="B64" s="368"/>
      <c r="C64" s="372"/>
      <c r="D64" s="373"/>
      <c r="E64" s="373"/>
      <c r="F64" s="374"/>
      <c r="G64" s="159">
        <v>99</v>
      </c>
      <c r="H64" s="358" t="str">
        <f>申請書!G69</f>
        <v/>
      </c>
      <c r="I64" s="359"/>
      <c r="J64" s="359"/>
      <c r="K64" s="359"/>
      <c r="L64" s="359"/>
      <c r="M64" s="359"/>
      <c r="N64" s="359"/>
      <c r="O64" s="359"/>
      <c r="P64" s="359"/>
      <c r="Q64" s="359"/>
      <c r="R64" s="360"/>
    </row>
    <row r="65" spans="1:18" ht="18.75" customHeight="1">
      <c r="A65" s="366">
        <v>9</v>
      </c>
      <c r="B65" s="318" t="str">
        <f>IF(基本情報入力シート!C120="","",基本情報入力シート!C120)</f>
        <v/>
      </c>
      <c r="C65" s="369" t="str">
        <f>IF(B65="","",VLOOKUP(B65,営業種目・細目コードリスト!$A$2:$K$150,2))</f>
        <v/>
      </c>
      <c r="D65" s="370"/>
      <c r="E65" s="370"/>
      <c r="F65" s="371"/>
      <c r="G65" s="5" t="str">
        <f>IF(基本情報入力シート!F120="","",基本情報入力シート!F120)</f>
        <v/>
      </c>
      <c r="H65" s="5" t="str">
        <f>IF(基本情報入力シート!G120="","",基本情報入力シート!G120)</f>
        <v/>
      </c>
      <c r="I65" s="5" t="str">
        <f>IF(基本情報入力シート!H120="","",基本情報入力シート!H120)</f>
        <v/>
      </c>
      <c r="J65" s="5" t="str">
        <f>IF(基本情報入力シート!I120="","",基本情報入力シート!I120)</f>
        <v/>
      </c>
      <c r="K65" s="5" t="str">
        <f>IF(基本情報入力シート!J120="","",基本情報入力シート!J120)</f>
        <v/>
      </c>
      <c r="L65" s="5" t="str">
        <f>IF(基本情報入力シート!K120="","",基本情報入力シート!K120)</f>
        <v/>
      </c>
      <c r="M65" s="5" t="str">
        <f>IF(基本情報入力シート!L120="","",基本情報入力シート!L120)</f>
        <v/>
      </c>
      <c r="N65" s="5" t="str">
        <f>IF(基本情報入力シート!M120="","",基本情報入力シート!M120)</f>
        <v/>
      </c>
      <c r="O65" s="5" t="str">
        <f>IF(基本情報入力シート!N120="","",基本情報入力シート!N120)</f>
        <v/>
      </c>
      <c r="P65" s="375"/>
      <c r="Q65" s="376"/>
      <c r="R65" s="377"/>
    </row>
    <row r="66" spans="1:18" ht="18.75" customHeight="1">
      <c r="A66" s="367"/>
      <c r="B66" s="368"/>
      <c r="C66" s="372"/>
      <c r="D66" s="373"/>
      <c r="E66" s="373"/>
      <c r="F66" s="374"/>
      <c r="G66" s="159">
        <v>99</v>
      </c>
      <c r="H66" s="358" t="str">
        <f>申請書!G71</f>
        <v/>
      </c>
      <c r="I66" s="359"/>
      <c r="J66" s="359"/>
      <c r="K66" s="359"/>
      <c r="L66" s="359"/>
      <c r="M66" s="359"/>
      <c r="N66" s="359"/>
      <c r="O66" s="359"/>
      <c r="P66" s="359"/>
      <c r="Q66" s="359"/>
      <c r="R66" s="360"/>
    </row>
    <row r="67" spans="1:18" ht="18.75" customHeight="1">
      <c r="A67" s="366">
        <v>10</v>
      </c>
      <c r="B67" s="318" t="str">
        <f>IF(基本情報入力シート!C121="","",基本情報入力シート!C121)</f>
        <v/>
      </c>
      <c r="C67" s="369" t="str">
        <f>IF(B67="","",VLOOKUP(B67,営業種目・細目コードリスト!$A$2:$K$150,2))</f>
        <v/>
      </c>
      <c r="D67" s="370"/>
      <c r="E67" s="370"/>
      <c r="F67" s="371"/>
      <c r="G67" s="5" t="str">
        <f>IF(基本情報入力シート!F121="","",基本情報入力シート!F121)</f>
        <v/>
      </c>
      <c r="H67" s="5" t="str">
        <f>IF(基本情報入力シート!G121="","",基本情報入力シート!G121)</f>
        <v/>
      </c>
      <c r="I67" s="5" t="str">
        <f>IF(基本情報入力シート!H121="","",基本情報入力シート!H121)</f>
        <v/>
      </c>
      <c r="J67" s="5" t="str">
        <f>IF(基本情報入力シート!I121="","",基本情報入力シート!I121)</f>
        <v/>
      </c>
      <c r="K67" s="5" t="str">
        <f>IF(基本情報入力シート!J121="","",基本情報入力シート!J121)</f>
        <v/>
      </c>
      <c r="L67" s="5" t="str">
        <f>IF(基本情報入力シート!K121="","",基本情報入力シート!K121)</f>
        <v/>
      </c>
      <c r="M67" s="5" t="str">
        <f>IF(基本情報入力シート!L121="","",基本情報入力シート!L121)</f>
        <v/>
      </c>
      <c r="N67" s="5" t="str">
        <f>IF(基本情報入力シート!M121="","",基本情報入力シート!M121)</f>
        <v/>
      </c>
      <c r="O67" s="5" t="str">
        <f>IF(基本情報入力シート!N121="","",基本情報入力シート!N121)</f>
        <v/>
      </c>
      <c r="P67" s="375"/>
      <c r="Q67" s="376"/>
      <c r="R67" s="377"/>
    </row>
    <row r="68" spans="1:18" ht="18.75" customHeight="1">
      <c r="A68" s="367"/>
      <c r="B68" s="368"/>
      <c r="C68" s="372"/>
      <c r="D68" s="373"/>
      <c r="E68" s="373"/>
      <c r="F68" s="374"/>
      <c r="G68" s="159">
        <v>99</v>
      </c>
      <c r="H68" s="358" t="str">
        <f>申請書!G73</f>
        <v/>
      </c>
      <c r="I68" s="359"/>
      <c r="J68" s="359"/>
      <c r="K68" s="359"/>
      <c r="L68" s="359"/>
      <c r="M68" s="359"/>
      <c r="N68" s="359"/>
      <c r="O68" s="359"/>
      <c r="P68" s="359"/>
      <c r="Q68" s="359"/>
      <c r="R68" s="360"/>
    </row>
    <row r="69" spans="1:18" ht="17.25" customHeight="1"/>
    <row r="70" spans="1:18" ht="17.25" customHeight="1"/>
    <row r="71" spans="1:18" ht="17.25" customHeight="1"/>
    <row r="72" spans="1:18" ht="17.25" customHeight="1"/>
    <row r="73" spans="1:18" ht="17.25" customHeight="1"/>
    <row r="74" spans="1:18" ht="17.25" customHeight="1"/>
    <row r="75" spans="1:18" ht="17.25" customHeight="1"/>
    <row r="76" spans="1:18" ht="17.25" customHeight="1"/>
    <row r="77" spans="1:18" ht="17.25" customHeight="1"/>
    <row r="78" spans="1:18" ht="17.25" customHeight="1"/>
    <row r="79" spans="1:18" ht="17.25" customHeight="1"/>
    <row r="80" spans="1:18"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sheetData>
  <mergeCells count="182">
    <mergeCell ref="A21:C21"/>
    <mergeCell ref="L18:M18"/>
    <mergeCell ref="D14:I14"/>
    <mergeCell ref="J15:L15"/>
    <mergeCell ref="D19:F19"/>
    <mergeCell ref="A14:C14"/>
    <mergeCell ref="L19:M19"/>
    <mergeCell ref="N19:P19"/>
    <mergeCell ref="I19:K19"/>
    <mergeCell ref="A15:C15"/>
    <mergeCell ref="A19:C20"/>
    <mergeCell ref="D20:F20"/>
    <mergeCell ref="G20:H20"/>
    <mergeCell ref="N17:P17"/>
    <mergeCell ref="M15:R15"/>
    <mergeCell ref="L17:M17"/>
    <mergeCell ref="Q19:R19"/>
    <mergeCell ref="P26:R26"/>
    <mergeCell ref="M26:O27"/>
    <mergeCell ref="P25:R25"/>
    <mergeCell ref="O23:R23"/>
    <mergeCell ref="M23:N23"/>
    <mergeCell ref="J21:R21"/>
    <mergeCell ref="J22:L23"/>
    <mergeCell ref="M22:R22"/>
    <mergeCell ref="J25:L25"/>
    <mergeCell ref="A4:C4"/>
    <mergeCell ref="D4:G4"/>
    <mergeCell ref="H4:I4"/>
    <mergeCell ref="A5:C5"/>
    <mergeCell ref="J4:R4"/>
    <mergeCell ref="G28:I28"/>
    <mergeCell ref="G29:I29"/>
    <mergeCell ref="G19:H19"/>
    <mergeCell ref="A22:C23"/>
    <mergeCell ref="D5:R5"/>
    <mergeCell ref="J14:L14"/>
    <mergeCell ref="A8:C8"/>
    <mergeCell ref="A9:C9"/>
    <mergeCell ref="A10:C10"/>
    <mergeCell ref="J7:L7"/>
    <mergeCell ref="J8:L8"/>
    <mergeCell ref="M11:R11"/>
    <mergeCell ref="M12:R13"/>
    <mergeCell ref="D11:I11"/>
    <mergeCell ref="A7:C7"/>
    <mergeCell ref="M8:R8"/>
    <mergeCell ref="M9:R9"/>
    <mergeCell ref="M10:R10"/>
    <mergeCell ref="M14:R14"/>
    <mergeCell ref="D22:F23"/>
    <mergeCell ref="G21:I21"/>
    <mergeCell ref="M32:O32"/>
    <mergeCell ref="G30:I30"/>
    <mergeCell ref="A24:R24"/>
    <mergeCell ref="A25:C25"/>
    <mergeCell ref="G22:I23"/>
    <mergeCell ref="A6:I6"/>
    <mergeCell ref="J6:R6"/>
    <mergeCell ref="D7:I7"/>
    <mergeCell ref="M7:R7"/>
    <mergeCell ref="D12:I13"/>
    <mergeCell ref="J11:L13"/>
    <mergeCell ref="J9:L9"/>
    <mergeCell ref="D17:F17"/>
    <mergeCell ref="J10:L10"/>
    <mergeCell ref="D8:I8"/>
    <mergeCell ref="D9:I9"/>
    <mergeCell ref="D10:I10"/>
    <mergeCell ref="D15:I15"/>
    <mergeCell ref="G17:H17"/>
    <mergeCell ref="I17:K17"/>
    <mergeCell ref="Q17:R17"/>
    <mergeCell ref="A11:C13"/>
    <mergeCell ref="G39:O39"/>
    <mergeCell ref="P41:R41"/>
    <mergeCell ref="C41:F42"/>
    <mergeCell ref="A29:C29"/>
    <mergeCell ref="A32:C32"/>
    <mergeCell ref="A41:A42"/>
    <mergeCell ref="M37:O37"/>
    <mergeCell ref="M36:O36"/>
    <mergeCell ref="A39:A40"/>
    <mergeCell ref="B39:F39"/>
    <mergeCell ref="C40:F40"/>
    <mergeCell ref="G32:I32"/>
    <mergeCell ref="M29:O29"/>
    <mergeCell ref="M30:O30"/>
    <mergeCell ref="M34:O34"/>
    <mergeCell ref="M31:O31"/>
    <mergeCell ref="G25:I25"/>
    <mergeCell ref="G26:I27"/>
    <mergeCell ref="G33:I33"/>
    <mergeCell ref="A34:C34"/>
    <mergeCell ref="A35:C35"/>
    <mergeCell ref="A31:C31"/>
    <mergeCell ref="M35:O35"/>
    <mergeCell ref="M33:O33"/>
    <mergeCell ref="A33:C33"/>
    <mergeCell ref="G34:I34"/>
    <mergeCell ref="G35:I35"/>
    <mergeCell ref="G31:I31"/>
    <mergeCell ref="D25:F25"/>
    <mergeCell ref="A26:C27"/>
    <mergeCell ref="J26:L26"/>
    <mergeCell ref="M28:O28"/>
    <mergeCell ref="M25:O25"/>
    <mergeCell ref="P49:R49"/>
    <mergeCell ref="C49:F50"/>
    <mergeCell ref="H42:R42"/>
    <mergeCell ref="H44:R44"/>
    <mergeCell ref="A43:A44"/>
    <mergeCell ref="B43:B44"/>
    <mergeCell ref="B41:B42"/>
    <mergeCell ref="A30:C30"/>
    <mergeCell ref="A45:A46"/>
    <mergeCell ref="B45:B46"/>
    <mergeCell ref="A36:C36"/>
    <mergeCell ref="A37:C37"/>
    <mergeCell ref="G36:I36"/>
    <mergeCell ref="G37:I37"/>
    <mergeCell ref="A47:A48"/>
    <mergeCell ref="B47:B48"/>
    <mergeCell ref="P47:R47"/>
    <mergeCell ref="C47:F48"/>
    <mergeCell ref="A49:A50"/>
    <mergeCell ref="B49:B50"/>
    <mergeCell ref="P45:R45"/>
    <mergeCell ref="C45:F46"/>
    <mergeCell ref="P43:R43"/>
    <mergeCell ref="C43:F44"/>
    <mergeCell ref="A57:A58"/>
    <mergeCell ref="B57:F57"/>
    <mergeCell ref="A61:A62"/>
    <mergeCell ref="B61:B62"/>
    <mergeCell ref="C61:F62"/>
    <mergeCell ref="P61:R61"/>
    <mergeCell ref="H62:R62"/>
    <mergeCell ref="A63:A64"/>
    <mergeCell ref="B63:B64"/>
    <mergeCell ref="A67:A68"/>
    <mergeCell ref="B67:B68"/>
    <mergeCell ref="C67:F68"/>
    <mergeCell ref="P67:R67"/>
    <mergeCell ref="H68:R68"/>
    <mergeCell ref="A59:A60"/>
    <mergeCell ref="B59:B60"/>
    <mergeCell ref="C59:F60"/>
    <mergeCell ref="P59:R59"/>
    <mergeCell ref="H60:R60"/>
    <mergeCell ref="C63:F64"/>
    <mergeCell ref="P63:R63"/>
    <mergeCell ref="H64:R64"/>
    <mergeCell ref="A65:A66"/>
    <mergeCell ref="B65:B66"/>
    <mergeCell ref="C65:F66"/>
    <mergeCell ref="P65:R65"/>
    <mergeCell ref="H66:R66"/>
    <mergeCell ref="A2:R2"/>
    <mergeCell ref="G57:O57"/>
    <mergeCell ref="C58:F58"/>
    <mergeCell ref="A55:Q55"/>
    <mergeCell ref="A17:C18"/>
    <mergeCell ref="A16:C16"/>
    <mergeCell ref="J16:L16"/>
    <mergeCell ref="M16:R16"/>
    <mergeCell ref="D16:I16"/>
    <mergeCell ref="D18:F18"/>
    <mergeCell ref="A28:C28"/>
    <mergeCell ref="G18:H18"/>
    <mergeCell ref="I18:K18"/>
    <mergeCell ref="N18:P18"/>
    <mergeCell ref="Q18:R18"/>
    <mergeCell ref="P38:R40"/>
    <mergeCell ref="D21:F21"/>
    <mergeCell ref="A38:O38"/>
    <mergeCell ref="D26:F26"/>
    <mergeCell ref="H46:R46"/>
    <mergeCell ref="H48:R48"/>
    <mergeCell ref="H50:R50"/>
    <mergeCell ref="A56:O56"/>
    <mergeCell ref="P56:R58"/>
  </mergeCells>
  <phoneticPr fontId="2"/>
  <pageMargins left="1.1811023622047245" right="0.39370078740157483" top="0.39370078740157483" bottom="0.19685039370078741" header="0.27559055118110237" footer="0.19685039370078741"/>
  <pageSetup paperSize="9" orientation="portrait" r:id="rId1"/>
  <headerFooter alignWithMargins="0"/>
  <rowBreaks count="1" manualBreakCount="1">
    <brk id="53" max="17" man="1"/>
  </rowBreaks>
  <extLst>
    <ext xmlns:x14="http://schemas.microsoft.com/office/spreadsheetml/2009/9/main" uri="{78C0D931-6437-407d-A8EE-F0AAD7539E65}">
      <x14:conditionalFormattings>
        <x14:conditionalFormatting xmlns:xm="http://schemas.microsoft.com/office/excel/2006/main">
          <x14:cfRule type="expression" priority="270" id="{00000000-000E-0000-0200-00000E010000}">
            <xm:f>VLOOKUP($B41,営業種目・細目コードリスト!$A$2:$V$150,14)=-1</xm:f>
            <x14:dxf>
              <fill>
                <patternFill>
                  <bgColor theme="0" tint="-0.499984740745262"/>
                </patternFill>
              </fill>
            </x14:dxf>
          </x14:cfRule>
          <xm:sqref>G41</xm:sqref>
        </x14:conditionalFormatting>
        <x14:conditionalFormatting xmlns:xm="http://schemas.microsoft.com/office/excel/2006/main">
          <x14:cfRule type="expression" priority="261" id="{00000000-000E-0000-0200-000005010000}">
            <xm:f>VLOOKUP($B43,営業種目・細目コードリスト!$A$2:$V$150,14)=-1</xm:f>
            <x14:dxf>
              <fill>
                <patternFill>
                  <bgColor theme="0" tint="-0.499984740745262"/>
                </patternFill>
              </fill>
            </x14:dxf>
          </x14:cfRule>
          <xm:sqref>G43</xm:sqref>
        </x14:conditionalFormatting>
        <x14:conditionalFormatting xmlns:xm="http://schemas.microsoft.com/office/excel/2006/main">
          <x14:cfRule type="expression" priority="252" id="{00000000-000E-0000-0200-0000FC000000}">
            <xm:f>VLOOKUP($B45,営業種目・細目コードリスト!$A$2:$V$150,14)=-1</xm:f>
            <x14:dxf>
              <fill>
                <patternFill>
                  <bgColor theme="0" tint="-0.499984740745262"/>
                </patternFill>
              </fill>
            </x14:dxf>
          </x14:cfRule>
          <xm:sqref>G45</xm:sqref>
        </x14:conditionalFormatting>
        <x14:conditionalFormatting xmlns:xm="http://schemas.microsoft.com/office/excel/2006/main">
          <x14:cfRule type="expression" priority="243" id="{00000000-000E-0000-0200-0000F3000000}">
            <xm:f>VLOOKUP($B47,営業種目・細目コードリスト!$A$2:$V$150,14)=-1</xm:f>
            <x14:dxf>
              <fill>
                <patternFill>
                  <bgColor theme="0" tint="-0.499984740745262"/>
                </patternFill>
              </fill>
            </x14:dxf>
          </x14:cfRule>
          <xm:sqref>G47</xm:sqref>
        </x14:conditionalFormatting>
        <x14:conditionalFormatting xmlns:xm="http://schemas.microsoft.com/office/excel/2006/main">
          <x14:cfRule type="expression" priority="234" id="{00000000-000E-0000-0200-0000EA000000}">
            <xm:f>VLOOKUP($B49,営業種目・細目コードリスト!$A$2:$V$150,14)=-1</xm:f>
            <x14:dxf>
              <fill>
                <patternFill>
                  <bgColor theme="0" tint="-0.499984740745262"/>
                </patternFill>
              </fill>
            </x14:dxf>
          </x14:cfRule>
          <xm:sqref>G49</xm:sqref>
        </x14:conditionalFormatting>
        <x14:conditionalFormatting xmlns:xm="http://schemas.microsoft.com/office/excel/2006/main">
          <x14:cfRule type="expression" priority="225" id="{00000000-000E-0000-0200-0000E1000000}">
            <xm:f>VLOOKUP($B59,営業種目・細目コードリスト!$A$2:$V$150,14)=-1</xm:f>
            <x14:dxf>
              <fill>
                <patternFill>
                  <bgColor theme="0" tint="-0.499984740745262"/>
                </patternFill>
              </fill>
            </x14:dxf>
          </x14:cfRule>
          <xm:sqref>G59</xm:sqref>
        </x14:conditionalFormatting>
        <x14:conditionalFormatting xmlns:xm="http://schemas.microsoft.com/office/excel/2006/main">
          <x14:cfRule type="expression" priority="216" id="{00000000-000E-0000-0200-0000D8000000}">
            <xm:f>VLOOKUP($B61,営業種目・細目コードリスト!$A$2:$V$150,14)=-1</xm:f>
            <x14:dxf>
              <fill>
                <patternFill>
                  <bgColor theme="0" tint="-0.499984740745262"/>
                </patternFill>
              </fill>
            </x14:dxf>
          </x14:cfRule>
          <xm:sqref>G61</xm:sqref>
        </x14:conditionalFormatting>
        <x14:conditionalFormatting xmlns:xm="http://schemas.microsoft.com/office/excel/2006/main">
          <x14:cfRule type="expression" priority="207" id="{00000000-000E-0000-0200-0000CF000000}">
            <xm:f>VLOOKUP($B63,営業種目・細目コードリスト!$A$2:$V$150,14)=-1</xm:f>
            <x14:dxf>
              <fill>
                <patternFill>
                  <bgColor theme="0" tint="-0.499984740745262"/>
                </patternFill>
              </fill>
            </x14:dxf>
          </x14:cfRule>
          <xm:sqref>G63</xm:sqref>
        </x14:conditionalFormatting>
        <x14:conditionalFormatting xmlns:xm="http://schemas.microsoft.com/office/excel/2006/main">
          <x14:cfRule type="expression" priority="198" id="{00000000-000E-0000-0200-0000C6000000}">
            <xm:f>VLOOKUP($B65,営業種目・細目コードリスト!$A$2:$V$150,14)=-1</xm:f>
            <x14:dxf>
              <fill>
                <patternFill>
                  <bgColor theme="0" tint="-0.499984740745262"/>
                </patternFill>
              </fill>
            </x14:dxf>
          </x14:cfRule>
          <xm:sqref>G65</xm:sqref>
        </x14:conditionalFormatting>
        <x14:conditionalFormatting xmlns:xm="http://schemas.microsoft.com/office/excel/2006/main">
          <x14:cfRule type="expression" priority="189" id="{00000000-000E-0000-0200-0000BD000000}">
            <xm:f>VLOOKUP($B67,営業種目・細目コードリスト!$A$2:$V$150,14)=-1</xm:f>
            <x14:dxf>
              <fill>
                <patternFill>
                  <bgColor theme="0" tint="-0.499984740745262"/>
                </patternFill>
              </fill>
            </x14:dxf>
          </x14:cfRule>
          <xm:sqref>G67</xm:sqref>
        </x14:conditionalFormatting>
        <x14:conditionalFormatting xmlns:xm="http://schemas.microsoft.com/office/excel/2006/main">
          <x14:cfRule type="expression" priority="269" id="{00000000-000E-0000-0200-00000D010000}">
            <xm:f>VLOOKUP($B41,営業種目・細目コードリスト!$A$2:$V$150,15)=-1</xm:f>
            <x14:dxf>
              <fill>
                <patternFill>
                  <bgColor theme="0" tint="-0.499984740745262"/>
                </patternFill>
              </fill>
            </x14:dxf>
          </x14:cfRule>
          <xm:sqref>H41</xm:sqref>
        </x14:conditionalFormatting>
        <x14:conditionalFormatting xmlns:xm="http://schemas.microsoft.com/office/excel/2006/main">
          <x14:cfRule type="expression" priority="260" id="{00000000-000E-0000-0200-000004010000}">
            <xm:f>VLOOKUP($B43,営業種目・細目コードリスト!$A$2:$V$150,15)=-1</xm:f>
            <x14:dxf>
              <fill>
                <patternFill>
                  <bgColor theme="0" tint="-0.499984740745262"/>
                </patternFill>
              </fill>
            </x14:dxf>
          </x14:cfRule>
          <xm:sqref>H43</xm:sqref>
        </x14:conditionalFormatting>
        <x14:conditionalFormatting xmlns:xm="http://schemas.microsoft.com/office/excel/2006/main">
          <x14:cfRule type="expression" priority="251" id="{00000000-000E-0000-0200-0000FB000000}">
            <xm:f>VLOOKUP($B45,営業種目・細目コードリスト!$A$2:$V$150,15)=-1</xm:f>
            <x14:dxf>
              <fill>
                <patternFill>
                  <bgColor theme="0" tint="-0.499984740745262"/>
                </patternFill>
              </fill>
            </x14:dxf>
          </x14:cfRule>
          <xm:sqref>H45</xm:sqref>
        </x14:conditionalFormatting>
        <x14:conditionalFormatting xmlns:xm="http://schemas.microsoft.com/office/excel/2006/main">
          <x14:cfRule type="expression" priority="242" id="{00000000-000E-0000-0200-0000F2000000}">
            <xm:f>VLOOKUP($B47,営業種目・細目コードリスト!$A$2:$V$150,15)=-1</xm:f>
            <x14:dxf>
              <fill>
                <patternFill>
                  <bgColor theme="0" tint="-0.499984740745262"/>
                </patternFill>
              </fill>
            </x14:dxf>
          </x14:cfRule>
          <xm:sqref>H47</xm:sqref>
        </x14:conditionalFormatting>
        <x14:conditionalFormatting xmlns:xm="http://schemas.microsoft.com/office/excel/2006/main">
          <x14:cfRule type="expression" priority="233" id="{00000000-000E-0000-0200-0000E9000000}">
            <xm:f>VLOOKUP($B49,営業種目・細目コードリスト!$A$2:$V$150,15)=-1</xm:f>
            <x14:dxf>
              <fill>
                <patternFill>
                  <bgColor theme="0" tint="-0.499984740745262"/>
                </patternFill>
              </fill>
            </x14:dxf>
          </x14:cfRule>
          <xm:sqref>H49</xm:sqref>
        </x14:conditionalFormatting>
        <x14:conditionalFormatting xmlns:xm="http://schemas.microsoft.com/office/excel/2006/main">
          <x14:cfRule type="expression" priority="224" id="{00000000-000E-0000-0200-0000E0000000}">
            <xm:f>VLOOKUP($B59,営業種目・細目コードリスト!$A$2:$V$150,15)=-1</xm:f>
            <x14:dxf>
              <fill>
                <patternFill>
                  <bgColor theme="0" tint="-0.499984740745262"/>
                </patternFill>
              </fill>
            </x14:dxf>
          </x14:cfRule>
          <xm:sqref>H59</xm:sqref>
        </x14:conditionalFormatting>
        <x14:conditionalFormatting xmlns:xm="http://schemas.microsoft.com/office/excel/2006/main">
          <x14:cfRule type="expression" priority="215" id="{00000000-000E-0000-0200-0000D7000000}">
            <xm:f>VLOOKUP($B61,営業種目・細目コードリスト!$A$2:$V$150,15)=-1</xm:f>
            <x14:dxf>
              <fill>
                <patternFill>
                  <bgColor theme="0" tint="-0.499984740745262"/>
                </patternFill>
              </fill>
            </x14:dxf>
          </x14:cfRule>
          <xm:sqref>H61</xm:sqref>
        </x14:conditionalFormatting>
        <x14:conditionalFormatting xmlns:xm="http://schemas.microsoft.com/office/excel/2006/main">
          <x14:cfRule type="expression" priority="206" id="{00000000-000E-0000-0200-0000CE000000}">
            <xm:f>VLOOKUP($B63,営業種目・細目コードリスト!$A$2:$V$150,15)=-1</xm:f>
            <x14:dxf>
              <fill>
                <patternFill>
                  <bgColor theme="0" tint="-0.499984740745262"/>
                </patternFill>
              </fill>
            </x14:dxf>
          </x14:cfRule>
          <xm:sqref>H63</xm:sqref>
        </x14:conditionalFormatting>
        <x14:conditionalFormatting xmlns:xm="http://schemas.microsoft.com/office/excel/2006/main">
          <x14:cfRule type="expression" priority="197" id="{00000000-000E-0000-0200-0000C5000000}">
            <xm:f>VLOOKUP($B65,営業種目・細目コードリスト!$A$2:$V$150,15)=-1</xm:f>
            <x14:dxf>
              <fill>
                <patternFill>
                  <bgColor theme="0" tint="-0.499984740745262"/>
                </patternFill>
              </fill>
            </x14:dxf>
          </x14:cfRule>
          <xm:sqref>H65</xm:sqref>
        </x14:conditionalFormatting>
        <x14:conditionalFormatting xmlns:xm="http://schemas.microsoft.com/office/excel/2006/main">
          <x14:cfRule type="expression" priority="188" id="{00000000-000E-0000-0200-0000BC000000}">
            <xm:f>VLOOKUP($B67,営業種目・細目コードリスト!$A$2:$V$150,15)=-1</xm:f>
            <x14:dxf>
              <fill>
                <patternFill>
                  <bgColor theme="0" tint="-0.499984740745262"/>
                </patternFill>
              </fill>
            </x14:dxf>
          </x14:cfRule>
          <xm:sqref>H67</xm:sqref>
        </x14:conditionalFormatting>
        <x14:conditionalFormatting xmlns:xm="http://schemas.microsoft.com/office/excel/2006/main">
          <x14:cfRule type="expression" priority="268" id="{00000000-000E-0000-0200-00000C010000}">
            <xm:f>VLOOKUP($B41,営業種目・細目コードリスト!$A$2:$V$150,16)=-1</xm:f>
            <x14:dxf>
              <fill>
                <patternFill>
                  <bgColor theme="0" tint="-0.499984740745262"/>
                </patternFill>
              </fill>
            </x14:dxf>
          </x14:cfRule>
          <xm:sqref>I41</xm:sqref>
        </x14:conditionalFormatting>
        <x14:conditionalFormatting xmlns:xm="http://schemas.microsoft.com/office/excel/2006/main">
          <x14:cfRule type="expression" priority="259" id="{00000000-000E-0000-0200-000003010000}">
            <xm:f>VLOOKUP($B43,営業種目・細目コードリスト!$A$2:$V$150,16)=-1</xm:f>
            <x14:dxf>
              <fill>
                <patternFill>
                  <bgColor theme="0" tint="-0.499984740745262"/>
                </patternFill>
              </fill>
            </x14:dxf>
          </x14:cfRule>
          <xm:sqref>I43</xm:sqref>
        </x14:conditionalFormatting>
        <x14:conditionalFormatting xmlns:xm="http://schemas.microsoft.com/office/excel/2006/main">
          <x14:cfRule type="expression" priority="250" id="{00000000-000E-0000-0200-0000FA000000}">
            <xm:f>VLOOKUP($B45,営業種目・細目コードリスト!$A$2:$V$150,16)=-1</xm:f>
            <x14:dxf>
              <fill>
                <patternFill>
                  <bgColor theme="0" tint="-0.499984740745262"/>
                </patternFill>
              </fill>
            </x14:dxf>
          </x14:cfRule>
          <xm:sqref>I45</xm:sqref>
        </x14:conditionalFormatting>
        <x14:conditionalFormatting xmlns:xm="http://schemas.microsoft.com/office/excel/2006/main">
          <x14:cfRule type="expression" priority="241" id="{00000000-000E-0000-0200-0000F1000000}">
            <xm:f>VLOOKUP($B47,営業種目・細目コードリスト!$A$2:$V$150,16)=-1</xm:f>
            <x14:dxf>
              <fill>
                <patternFill>
                  <bgColor theme="0" tint="-0.499984740745262"/>
                </patternFill>
              </fill>
            </x14:dxf>
          </x14:cfRule>
          <xm:sqref>I47</xm:sqref>
        </x14:conditionalFormatting>
        <x14:conditionalFormatting xmlns:xm="http://schemas.microsoft.com/office/excel/2006/main">
          <x14:cfRule type="expression" priority="232" id="{00000000-000E-0000-0200-0000E8000000}">
            <xm:f>VLOOKUP($B49,営業種目・細目コードリスト!$A$2:$V$150,16)=-1</xm:f>
            <x14:dxf>
              <fill>
                <patternFill>
                  <bgColor theme="0" tint="-0.499984740745262"/>
                </patternFill>
              </fill>
            </x14:dxf>
          </x14:cfRule>
          <xm:sqref>I49</xm:sqref>
        </x14:conditionalFormatting>
        <x14:conditionalFormatting xmlns:xm="http://schemas.microsoft.com/office/excel/2006/main">
          <x14:cfRule type="expression" priority="223" id="{00000000-000E-0000-0200-0000DF000000}">
            <xm:f>VLOOKUP($B59,営業種目・細目コードリスト!$A$2:$V$150,16)=-1</xm:f>
            <x14:dxf>
              <fill>
                <patternFill>
                  <bgColor theme="0" tint="-0.499984740745262"/>
                </patternFill>
              </fill>
            </x14:dxf>
          </x14:cfRule>
          <xm:sqref>I59</xm:sqref>
        </x14:conditionalFormatting>
        <x14:conditionalFormatting xmlns:xm="http://schemas.microsoft.com/office/excel/2006/main">
          <x14:cfRule type="expression" priority="214" id="{00000000-000E-0000-0200-0000D6000000}">
            <xm:f>VLOOKUP($B61,営業種目・細目コードリスト!$A$2:$V$150,16)=-1</xm:f>
            <x14:dxf>
              <fill>
                <patternFill>
                  <bgColor theme="0" tint="-0.499984740745262"/>
                </patternFill>
              </fill>
            </x14:dxf>
          </x14:cfRule>
          <xm:sqref>I61</xm:sqref>
        </x14:conditionalFormatting>
        <x14:conditionalFormatting xmlns:xm="http://schemas.microsoft.com/office/excel/2006/main">
          <x14:cfRule type="expression" priority="205" id="{00000000-000E-0000-0200-0000CD000000}">
            <xm:f>VLOOKUP($B63,営業種目・細目コードリスト!$A$2:$V$150,16)=-1</xm:f>
            <x14:dxf>
              <fill>
                <patternFill>
                  <bgColor theme="0" tint="-0.499984740745262"/>
                </patternFill>
              </fill>
            </x14:dxf>
          </x14:cfRule>
          <xm:sqref>I63</xm:sqref>
        </x14:conditionalFormatting>
        <x14:conditionalFormatting xmlns:xm="http://schemas.microsoft.com/office/excel/2006/main">
          <x14:cfRule type="expression" priority="196" id="{00000000-000E-0000-0200-0000C4000000}">
            <xm:f>VLOOKUP($B65,営業種目・細目コードリスト!$A$2:$V$150,16)=-1</xm:f>
            <x14:dxf>
              <fill>
                <patternFill>
                  <bgColor theme="0" tint="-0.499984740745262"/>
                </patternFill>
              </fill>
            </x14:dxf>
          </x14:cfRule>
          <xm:sqref>I65</xm:sqref>
        </x14:conditionalFormatting>
        <x14:conditionalFormatting xmlns:xm="http://schemas.microsoft.com/office/excel/2006/main">
          <x14:cfRule type="expression" priority="187" id="{00000000-000E-0000-0200-0000BB000000}">
            <xm:f>VLOOKUP($B67,営業種目・細目コードリスト!$A$2:$V$150,16)=-1</xm:f>
            <x14:dxf>
              <fill>
                <patternFill>
                  <bgColor theme="0" tint="-0.499984740745262"/>
                </patternFill>
              </fill>
            </x14:dxf>
          </x14:cfRule>
          <xm:sqref>I67</xm:sqref>
        </x14:conditionalFormatting>
        <x14:conditionalFormatting xmlns:xm="http://schemas.microsoft.com/office/excel/2006/main">
          <x14:cfRule type="expression" priority="267" id="{00000000-000E-0000-0200-00000B010000}">
            <xm:f>VLOOKUP($B41,営業種目・細目コードリスト!$A$2:$V$150,17)=-1</xm:f>
            <x14:dxf>
              <fill>
                <patternFill>
                  <bgColor theme="0" tint="-0.499984740745262"/>
                </patternFill>
              </fill>
            </x14:dxf>
          </x14:cfRule>
          <xm:sqref>J41</xm:sqref>
        </x14:conditionalFormatting>
        <x14:conditionalFormatting xmlns:xm="http://schemas.microsoft.com/office/excel/2006/main">
          <x14:cfRule type="expression" priority="258" id="{00000000-000E-0000-0200-000002010000}">
            <xm:f>VLOOKUP($B43,営業種目・細目コードリスト!$A$2:$V$150,17)=-1</xm:f>
            <x14:dxf>
              <fill>
                <patternFill>
                  <bgColor theme="0" tint="-0.499984740745262"/>
                </patternFill>
              </fill>
            </x14:dxf>
          </x14:cfRule>
          <xm:sqref>J43</xm:sqref>
        </x14:conditionalFormatting>
        <x14:conditionalFormatting xmlns:xm="http://schemas.microsoft.com/office/excel/2006/main">
          <x14:cfRule type="expression" priority="249" id="{00000000-000E-0000-0200-0000F9000000}">
            <xm:f>VLOOKUP($B45,営業種目・細目コードリスト!$A$2:$V$150,17)=-1</xm:f>
            <x14:dxf>
              <fill>
                <patternFill>
                  <bgColor theme="0" tint="-0.499984740745262"/>
                </patternFill>
              </fill>
            </x14:dxf>
          </x14:cfRule>
          <xm:sqref>J45</xm:sqref>
        </x14:conditionalFormatting>
        <x14:conditionalFormatting xmlns:xm="http://schemas.microsoft.com/office/excel/2006/main">
          <x14:cfRule type="expression" priority="240" id="{00000000-000E-0000-0200-0000F0000000}">
            <xm:f>VLOOKUP($B47,営業種目・細目コードリスト!$A$2:$V$150,17)=-1</xm:f>
            <x14:dxf>
              <fill>
                <patternFill>
                  <bgColor theme="0" tint="-0.499984740745262"/>
                </patternFill>
              </fill>
            </x14:dxf>
          </x14:cfRule>
          <xm:sqref>J47</xm:sqref>
        </x14:conditionalFormatting>
        <x14:conditionalFormatting xmlns:xm="http://schemas.microsoft.com/office/excel/2006/main">
          <x14:cfRule type="expression" priority="231" id="{00000000-000E-0000-0200-0000E7000000}">
            <xm:f>VLOOKUP($B49,営業種目・細目コードリスト!$A$2:$V$150,17)=-1</xm:f>
            <x14:dxf>
              <fill>
                <patternFill>
                  <bgColor theme="0" tint="-0.499984740745262"/>
                </patternFill>
              </fill>
            </x14:dxf>
          </x14:cfRule>
          <xm:sqref>J49</xm:sqref>
        </x14:conditionalFormatting>
        <x14:conditionalFormatting xmlns:xm="http://schemas.microsoft.com/office/excel/2006/main">
          <x14:cfRule type="expression" priority="222" id="{00000000-000E-0000-0200-0000DE000000}">
            <xm:f>VLOOKUP($B59,営業種目・細目コードリスト!$A$2:$V$150,17)=-1</xm:f>
            <x14:dxf>
              <fill>
                <patternFill>
                  <bgColor theme="0" tint="-0.499984740745262"/>
                </patternFill>
              </fill>
            </x14:dxf>
          </x14:cfRule>
          <xm:sqref>J59</xm:sqref>
        </x14:conditionalFormatting>
        <x14:conditionalFormatting xmlns:xm="http://schemas.microsoft.com/office/excel/2006/main">
          <x14:cfRule type="expression" priority="213" id="{00000000-000E-0000-0200-0000D5000000}">
            <xm:f>VLOOKUP($B61,営業種目・細目コードリスト!$A$2:$V$150,17)=-1</xm:f>
            <x14:dxf>
              <fill>
                <patternFill>
                  <bgColor theme="0" tint="-0.499984740745262"/>
                </patternFill>
              </fill>
            </x14:dxf>
          </x14:cfRule>
          <xm:sqref>J61</xm:sqref>
        </x14:conditionalFormatting>
        <x14:conditionalFormatting xmlns:xm="http://schemas.microsoft.com/office/excel/2006/main">
          <x14:cfRule type="expression" priority="204" id="{00000000-000E-0000-0200-0000CC000000}">
            <xm:f>VLOOKUP($B63,営業種目・細目コードリスト!$A$2:$V$150,17)=-1</xm:f>
            <x14:dxf>
              <fill>
                <patternFill>
                  <bgColor theme="0" tint="-0.499984740745262"/>
                </patternFill>
              </fill>
            </x14:dxf>
          </x14:cfRule>
          <xm:sqref>J63</xm:sqref>
        </x14:conditionalFormatting>
        <x14:conditionalFormatting xmlns:xm="http://schemas.microsoft.com/office/excel/2006/main">
          <x14:cfRule type="expression" priority="195" id="{00000000-000E-0000-0200-0000C3000000}">
            <xm:f>VLOOKUP($B65,営業種目・細目コードリスト!$A$2:$V$150,17)=-1</xm:f>
            <x14:dxf>
              <fill>
                <patternFill>
                  <bgColor theme="0" tint="-0.499984740745262"/>
                </patternFill>
              </fill>
            </x14:dxf>
          </x14:cfRule>
          <xm:sqref>J65</xm:sqref>
        </x14:conditionalFormatting>
        <x14:conditionalFormatting xmlns:xm="http://schemas.microsoft.com/office/excel/2006/main">
          <x14:cfRule type="expression" priority="186" id="{00000000-000E-0000-0200-0000BA000000}">
            <xm:f>VLOOKUP($B67,営業種目・細目コードリスト!$A$2:$V$150,17)=-1</xm:f>
            <x14:dxf>
              <fill>
                <patternFill>
                  <bgColor theme="0" tint="-0.499984740745262"/>
                </patternFill>
              </fill>
            </x14:dxf>
          </x14:cfRule>
          <xm:sqref>J67</xm:sqref>
        </x14:conditionalFormatting>
        <x14:conditionalFormatting xmlns:xm="http://schemas.microsoft.com/office/excel/2006/main">
          <x14:cfRule type="expression" priority="266" id="{00000000-000E-0000-0200-00000A010000}">
            <xm:f>VLOOKUP($B41,営業種目・細目コードリスト!$A$2:$V$150,18)=-1</xm:f>
            <x14:dxf>
              <fill>
                <patternFill>
                  <bgColor theme="0" tint="-0.499984740745262"/>
                </patternFill>
              </fill>
            </x14:dxf>
          </x14:cfRule>
          <xm:sqref>K41</xm:sqref>
        </x14:conditionalFormatting>
        <x14:conditionalFormatting xmlns:xm="http://schemas.microsoft.com/office/excel/2006/main">
          <x14:cfRule type="expression" priority="257" id="{00000000-000E-0000-0200-000001010000}">
            <xm:f>VLOOKUP($B43,営業種目・細目コードリスト!$A$2:$V$150,18)=-1</xm:f>
            <x14:dxf>
              <fill>
                <patternFill>
                  <bgColor theme="0" tint="-0.499984740745262"/>
                </patternFill>
              </fill>
            </x14:dxf>
          </x14:cfRule>
          <xm:sqref>K43</xm:sqref>
        </x14:conditionalFormatting>
        <x14:conditionalFormatting xmlns:xm="http://schemas.microsoft.com/office/excel/2006/main">
          <x14:cfRule type="expression" priority="248" id="{00000000-000E-0000-0200-0000F8000000}">
            <xm:f>VLOOKUP($B45,営業種目・細目コードリスト!$A$2:$V$150,18)=-1</xm:f>
            <x14:dxf>
              <fill>
                <patternFill>
                  <bgColor theme="0" tint="-0.499984740745262"/>
                </patternFill>
              </fill>
            </x14:dxf>
          </x14:cfRule>
          <xm:sqref>K45</xm:sqref>
        </x14:conditionalFormatting>
        <x14:conditionalFormatting xmlns:xm="http://schemas.microsoft.com/office/excel/2006/main">
          <x14:cfRule type="expression" priority="239" id="{00000000-000E-0000-0200-0000EF000000}">
            <xm:f>VLOOKUP($B47,営業種目・細目コードリスト!$A$2:$V$150,18)=-1</xm:f>
            <x14:dxf>
              <fill>
                <patternFill>
                  <bgColor theme="0" tint="-0.499984740745262"/>
                </patternFill>
              </fill>
            </x14:dxf>
          </x14:cfRule>
          <xm:sqref>K47</xm:sqref>
        </x14:conditionalFormatting>
        <x14:conditionalFormatting xmlns:xm="http://schemas.microsoft.com/office/excel/2006/main">
          <x14:cfRule type="expression" priority="230" id="{00000000-000E-0000-0200-0000E6000000}">
            <xm:f>VLOOKUP($B49,営業種目・細目コードリスト!$A$2:$V$150,18)=-1</xm:f>
            <x14:dxf>
              <fill>
                <patternFill>
                  <bgColor theme="0" tint="-0.499984740745262"/>
                </patternFill>
              </fill>
            </x14:dxf>
          </x14:cfRule>
          <xm:sqref>K49</xm:sqref>
        </x14:conditionalFormatting>
        <x14:conditionalFormatting xmlns:xm="http://schemas.microsoft.com/office/excel/2006/main">
          <x14:cfRule type="expression" priority="221" id="{00000000-000E-0000-0200-0000DD000000}">
            <xm:f>VLOOKUP($B59,営業種目・細目コードリスト!$A$2:$V$150,18)=-1</xm:f>
            <x14:dxf>
              <fill>
                <patternFill>
                  <bgColor theme="0" tint="-0.499984740745262"/>
                </patternFill>
              </fill>
            </x14:dxf>
          </x14:cfRule>
          <xm:sqref>K59</xm:sqref>
        </x14:conditionalFormatting>
        <x14:conditionalFormatting xmlns:xm="http://schemas.microsoft.com/office/excel/2006/main">
          <x14:cfRule type="expression" priority="212" id="{00000000-000E-0000-0200-0000D4000000}">
            <xm:f>VLOOKUP($B61,営業種目・細目コードリスト!$A$2:$V$150,18)=-1</xm:f>
            <x14:dxf>
              <fill>
                <patternFill>
                  <bgColor theme="0" tint="-0.499984740745262"/>
                </patternFill>
              </fill>
            </x14:dxf>
          </x14:cfRule>
          <xm:sqref>K61</xm:sqref>
        </x14:conditionalFormatting>
        <x14:conditionalFormatting xmlns:xm="http://schemas.microsoft.com/office/excel/2006/main">
          <x14:cfRule type="expression" priority="203" id="{00000000-000E-0000-0200-0000CB000000}">
            <xm:f>VLOOKUP($B63,営業種目・細目コードリスト!$A$2:$V$150,18)=-1</xm:f>
            <x14:dxf>
              <fill>
                <patternFill>
                  <bgColor theme="0" tint="-0.499984740745262"/>
                </patternFill>
              </fill>
            </x14:dxf>
          </x14:cfRule>
          <xm:sqref>K63</xm:sqref>
        </x14:conditionalFormatting>
        <x14:conditionalFormatting xmlns:xm="http://schemas.microsoft.com/office/excel/2006/main">
          <x14:cfRule type="expression" priority="194" id="{00000000-000E-0000-0200-0000C2000000}">
            <xm:f>VLOOKUP($B65,営業種目・細目コードリスト!$A$2:$V$150,18)=-1</xm:f>
            <x14:dxf>
              <fill>
                <patternFill>
                  <bgColor theme="0" tint="-0.499984740745262"/>
                </patternFill>
              </fill>
            </x14:dxf>
          </x14:cfRule>
          <xm:sqref>K65</xm:sqref>
        </x14:conditionalFormatting>
        <x14:conditionalFormatting xmlns:xm="http://schemas.microsoft.com/office/excel/2006/main">
          <x14:cfRule type="expression" priority="185" id="{00000000-000E-0000-0200-0000B9000000}">
            <xm:f>VLOOKUP($B67,営業種目・細目コードリスト!$A$2:$V$150,18)=-1</xm:f>
            <x14:dxf>
              <fill>
                <patternFill>
                  <bgColor theme="0" tint="-0.499984740745262"/>
                </patternFill>
              </fill>
            </x14:dxf>
          </x14:cfRule>
          <xm:sqref>K67</xm:sqref>
        </x14:conditionalFormatting>
        <x14:conditionalFormatting xmlns:xm="http://schemas.microsoft.com/office/excel/2006/main">
          <x14:cfRule type="expression" priority="265" id="{00000000-000E-0000-0200-000009010000}">
            <xm:f>VLOOKUP($B41,営業種目・細目コードリスト!$A$2:$V$150,14)=-1</xm:f>
            <x14:dxf>
              <fill>
                <patternFill>
                  <bgColor theme="0" tint="-0.499984740745262"/>
                </patternFill>
              </fill>
            </x14:dxf>
          </x14:cfRule>
          <xm:sqref>L41</xm:sqref>
        </x14:conditionalFormatting>
        <x14:conditionalFormatting xmlns:xm="http://schemas.microsoft.com/office/excel/2006/main">
          <x14:cfRule type="expression" priority="256" id="{00000000-000E-0000-0200-000000010000}">
            <xm:f>VLOOKUP($B43,営業種目・細目コードリスト!$A$2:$V$150,19)=-1</xm:f>
            <x14:dxf>
              <fill>
                <patternFill>
                  <bgColor theme="0" tint="-0.499984740745262"/>
                </patternFill>
              </fill>
            </x14:dxf>
          </x14:cfRule>
          <xm:sqref>L43</xm:sqref>
        </x14:conditionalFormatting>
        <x14:conditionalFormatting xmlns:xm="http://schemas.microsoft.com/office/excel/2006/main">
          <x14:cfRule type="expression" priority="247" id="{00000000-000E-0000-0200-0000F7000000}">
            <xm:f>VLOOKUP($B45,営業種目・細目コードリスト!$A$2:$V$150,19)=-1</xm:f>
            <x14:dxf>
              <fill>
                <patternFill>
                  <bgColor theme="0" tint="-0.499984740745262"/>
                </patternFill>
              </fill>
            </x14:dxf>
          </x14:cfRule>
          <xm:sqref>L45</xm:sqref>
        </x14:conditionalFormatting>
        <x14:conditionalFormatting xmlns:xm="http://schemas.microsoft.com/office/excel/2006/main">
          <x14:cfRule type="expression" priority="238" id="{00000000-000E-0000-0200-0000EE000000}">
            <xm:f>VLOOKUP($B47,営業種目・細目コードリスト!$A$2:$V$150,19)=-1</xm:f>
            <x14:dxf>
              <fill>
                <patternFill>
                  <bgColor theme="0" tint="-0.499984740745262"/>
                </patternFill>
              </fill>
            </x14:dxf>
          </x14:cfRule>
          <xm:sqref>L47</xm:sqref>
        </x14:conditionalFormatting>
        <x14:conditionalFormatting xmlns:xm="http://schemas.microsoft.com/office/excel/2006/main">
          <x14:cfRule type="expression" priority="229" id="{00000000-000E-0000-0200-0000E5000000}">
            <xm:f>VLOOKUP($B49,営業種目・細目コードリスト!$A$2:$V$150,19)=-1</xm:f>
            <x14:dxf>
              <fill>
                <patternFill>
                  <bgColor theme="0" tint="-0.499984740745262"/>
                </patternFill>
              </fill>
            </x14:dxf>
          </x14:cfRule>
          <xm:sqref>L49</xm:sqref>
        </x14:conditionalFormatting>
        <x14:conditionalFormatting xmlns:xm="http://schemas.microsoft.com/office/excel/2006/main">
          <x14:cfRule type="expression" priority="220" id="{00000000-000E-0000-0200-0000DC000000}">
            <xm:f>VLOOKUP($B59,営業種目・細目コードリスト!$A$2:$V$150,19)=-1</xm:f>
            <x14:dxf>
              <fill>
                <patternFill>
                  <bgColor theme="0" tint="-0.499984740745262"/>
                </patternFill>
              </fill>
            </x14:dxf>
          </x14:cfRule>
          <xm:sqref>L59</xm:sqref>
        </x14:conditionalFormatting>
        <x14:conditionalFormatting xmlns:xm="http://schemas.microsoft.com/office/excel/2006/main">
          <x14:cfRule type="expression" priority="211" id="{00000000-000E-0000-0200-0000D3000000}">
            <xm:f>VLOOKUP($B61,営業種目・細目コードリスト!$A$2:$V$150,19)=-1</xm:f>
            <x14:dxf>
              <fill>
                <patternFill>
                  <bgColor theme="0" tint="-0.499984740745262"/>
                </patternFill>
              </fill>
            </x14:dxf>
          </x14:cfRule>
          <xm:sqref>L61</xm:sqref>
        </x14:conditionalFormatting>
        <x14:conditionalFormatting xmlns:xm="http://schemas.microsoft.com/office/excel/2006/main">
          <x14:cfRule type="expression" priority="202" id="{00000000-000E-0000-0200-0000CA000000}">
            <xm:f>VLOOKUP($B63,営業種目・細目コードリスト!$A$2:$V$150,19)=-1</xm:f>
            <x14:dxf>
              <fill>
                <patternFill>
                  <bgColor theme="0" tint="-0.499984740745262"/>
                </patternFill>
              </fill>
            </x14:dxf>
          </x14:cfRule>
          <xm:sqref>L63</xm:sqref>
        </x14:conditionalFormatting>
        <x14:conditionalFormatting xmlns:xm="http://schemas.microsoft.com/office/excel/2006/main">
          <x14:cfRule type="expression" priority="193" id="{00000000-000E-0000-0200-0000C1000000}">
            <xm:f>VLOOKUP($B65,営業種目・細目コードリスト!$A$2:$V$150,19)=-1</xm:f>
            <x14:dxf>
              <fill>
                <patternFill>
                  <bgColor theme="0" tint="-0.499984740745262"/>
                </patternFill>
              </fill>
            </x14:dxf>
          </x14:cfRule>
          <xm:sqref>L65</xm:sqref>
        </x14:conditionalFormatting>
        <x14:conditionalFormatting xmlns:xm="http://schemas.microsoft.com/office/excel/2006/main">
          <x14:cfRule type="expression" priority="184" id="{00000000-000E-0000-0200-0000B8000000}">
            <xm:f>VLOOKUP($B67,営業種目・細目コードリスト!$A$2:$V$150,19)=-1</xm:f>
            <x14:dxf>
              <fill>
                <patternFill>
                  <bgColor theme="0" tint="-0.499984740745262"/>
                </patternFill>
              </fill>
            </x14:dxf>
          </x14:cfRule>
          <xm:sqref>L67</xm:sqref>
        </x14:conditionalFormatting>
        <x14:conditionalFormatting xmlns:xm="http://schemas.microsoft.com/office/excel/2006/main">
          <x14:cfRule type="expression" priority="264" id="{00000000-000E-0000-0200-000008010000}">
            <xm:f>VLOOKUP($B41,営業種目・細目コードリスト!$A$2:$V$150,20)=-1</xm:f>
            <x14:dxf>
              <fill>
                <patternFill>
                  <bgColor theme="0" tint="-0.499984740745262"/>
                </patternFill>
              </fill>
            </x14:dxf>
          </x14:cfRule>
          <xm:sqref>M41</xm:sqref>
        </x14:conditionalFormatting>
        <x14:conditionalFormatting xmlns:xm="http://schemas.microsoft.com/office/excel/2006/main">
          <x14:cfRule type="expression" priority="255" id="{00000000-000E-0000-0200-0000FF000000}">
            <xm:f>VLOOKUP($B43,営業種目・細目コードリスト!$A$2:$V$150,20)=-1</xm:f>
            <x14:dxf>
              <fill>
                <patternFill>
                  <bgColor theme="0" tint="-0.499984740745262"/>
                </patternFill>
              </fill>
            </x14:dxf>
          </x14:cfRule>
          <xm:sqref>M43</xm:sqref>
        </x14:conditionalFormatting>
        <x14:conditionalFormatting xmlns:xm="http://schemas.microsoft.com/office/excel/2006/main">
          <x14:cfRule type="expression" priority="246" id="{00000000-000E-0000-0200-0000F6000000}">
            <xm:f>VLOOKUP($B45,営業種目・細目コードリスト!$A$2:$V$150,20)=-1</xm:f>
            <x14:dxf>
              <fill>
                <patternFill>
                  <bgColor theme="0" tint="-0.499984740745262"/>
                </patternFill>
              </fill>
            </x14:dxf>
          </x14:cfRule>
          <xm:sqref>M45</xm:sqref>
        </x14:conditionalFormatting>
        <x14:conditionalFormatting xmlns:xm="http://schemas.microsoft.com/office/excel/2006/main">
          <x14:cfRule type="expression" priority="237" id="{00000000-000E-0000-0200-0000ED000000}">
            <xm:f>VLOOKUP($B47,営業種目・細目コードリスト!$A$2:$V$150,20)=-1</xm:f>
            <x14:dxf>
              <fill>
                <patternFill>
                  <bgColor theme="0" tint="-0.499984740745262"/>
                </patternFill>
              </fill>
            </x14:dxf>
          </x14:cfRule>
          <xm:sqref>M47</xm:sqref>
        </x14:conditionalFormatting>
        <x14:conditionalFormatting xmlns:xm="http://schemas.microsoft.com/office/excel/2006/main">
          <x14:cfRule type="expression" priority="228" id="{00000000-000E-0000-0200-0000E4000000}">
            <xm:f>VLOOKUP($B49,営業種目・細目コードリスト!$A$2:$V$150,20)=-1</xm:f>
            <x14:dxf>
              <fill>
                <patternFill>
                  <bgColor theme="0" tint="-0.499984740745262"/>
                </patternFill>
              </fill>
            </x14:dxf>
          </x14:cfRule>
          <xm:sqref>M49</xm:sqref>
        </x14:conditionalFormatting>
        <x14:conditionalFormatting xmlns:xm="http://schemas.microsoft.com/office/excel/2006/main">
          <x14:cfRule type="expression" priority="219" id="{00000000-000E-0000-0200-0000DB000000}">
            <xm:f>VLOOKUP($B59,営業種目・細目コードリスト!$A$2:$V$150,20)=-1</xm:f>
            <x14:dxf>
              <fill>
                <patternFill>
                  <bgColor theme="0" tint="-0.499984740745262"/>
                </patternFill>
              </fill>
            </x14:dxf>
          </x14:cfRule>
          <xm:sqref>M59</xm:sqref>
        </x14:conditionalFormatting>
        <x14:conditionalFormatting xmlns:xm="http://schemas.microsoft.com/office/excel/2006/main">
          <x14:cfRule type="expression" priority="210" id="{00000000-000E-0000-0200-0000D2000000}">
            <xm:f>VLOOKUP($B61,営業種目・細目コードリスト!$A$2:$V$150,20)=-1</xm:f>
            <x14:dxf>
              <fill>
                <patternFill>
                  <bgColor theme="0" tint="-0.499984740745262"/>
                </patternFill>
              </fill>
            </x14:dxf>
          </x14:cfRule>
          <xm:sqref>M61</xm:sqref>
        </x14:conditionalFormatting>
        <x14:conditionalFormatting xmlns:xm="http://schemas.microsoft.com/office/excel/2006/main">
          <x14:cfRule type="expression" priority="201" id="{00000000-000E-0000-0200-0000C9000000}">
            <xm:f>VLOOKUP($B63,営業種目・細目コードリスト!$A$2:$V$150,20)=-1</xm:f>
            <x14:dxf>
              <fill>
                <patternFill>
                  <bgColor theme="0" tint="-0.499984740745262"/>
                </patternFill>
              </fill>
            </x14:dxf>
          </x14:cfRule>
          <xm:sqref>M63</xm:sqref>
        </x14:conditionalFormatting>
        <x14:conditionalFormatting xmlns:xm="http://schemas.microsoft.com/office/excel/2006/main">
          <x14:cfRule type="expression" priority="192" id="{00000000-000E-0000-0200-0000C0000000}">
            <xm:f>VLOOKUP($B65,営業種目・細目コードリスト!$A$2:$V$150,20)=-1</xm:f>
            <x14:dxf>
              <fill>
                <patternFill>
                  <bgColor theme="0" tint="-0.499984740745262"/>
                </patternFill>
              </fill>
            </x14:dxf>
          </x14:cfRule>
          <xm:sqref>M65</xm:sqref>
        </x14:conditionalFormatting>
        <x14:conditionalFormatting xmlns:xm="http://schemas.microsoft.com/office/excel/2006/main">
          <x14:cfRule type="expression" priority="183" id="{00000000-000E-0000-0200-0000B7000000}">
            <xm:f>VLOOKUP($B67,営業種目・細目コードリスト!$A$2:$V$150,20)=-1</xm:f>
            <x14:dxf>
              <fill>
                <patternFill>
                  <bgColor theme="0" tint="-0.499984740745262"/>
                </patternFill>
              </fill>
            </x14:dxf>
          </x14:cfRule>
          <xm:sqref>M67</xm:sqref>
        </x14:conditionalFormatting>
        <x14:conditionalFormatting xmlns:xm="http://schemas.microsoft.com/office/excel/2006/main">
          <x14:cfRule type="expression" priority="263" id="{00000000-000E-0000-0200-000007010000}">
            <xm:f>VLOOKUP($B41,営業種目・細目コードリスト!$A$2:$V$150,21)=-1</xm:f>
            <x14:dxf>
              <fill>
                <patternFill>
                  <bgColor theme="0" tint="-0.499984740745262"/>
                </patternFill>
              </fill>
            </x14:dxf>
          </x14:cfRule>
          <xm:sqref>N41</xm:sqref>
        </x14:conditionalFormatting>
        <x14:conditionalFormatting xmlns:xm="http://schemas.microsoft.com/office/excel/2006/main">
          <x14:cfRule type="expression" priority="254" id="{00000000-000E-0000-0200-0000FE000000}">
            <xm:f>VLOOKUP($B43,営業種目・細目コードリスト!$A$2:$V$150,21)=-1</xm:f>
            <x14:dxf>
              <fill>
                <patternFill>
                  <bgColor theme="0" tint="-0.499984740745262"/>
                </patternFill>
              </fill>
            </x14:dxf>
          </x14:cfRule>
          <xm:sqref>N43</xm:sqref>
        </x14:conditionalFormatting>
        <x14:conditionalFormatting xmlns:xm="http://schemas.microsoft.com/office/excel/2006/main">
          <x14:cfRule type="expression" priority="245" id="{00000000-000E-0000-0200-0000F5000000}">
            <xm:f>VLOOKUP($B45,営業種目・細目コードリスト!$A$2:$V$150,21)=-1</xm:f>
            <x14:dxf>
              <fill>
                <patternFill>
                  <bgColor theme="0" tint="-0.499984740745262"/>
                </patternFill>
              </fill>
            </x14:dxf>
          </x14:cfRule>
          <xm:sqref>N45</xm:sqref>
        </x14:conditionalFormatting>
        <x14:conditionalFormatting xmlns:xm="http://schemas.microsoft.com/office/excel/2006/main">
          <x14:cfRule type="expression" priority="236" id="{00000000-000E-0000-0200-0000EC000000}">
            <xm:f>VLOOKUP($B47,営業種目・細目コードリスト!$A$2:$V$150,21)=-1</xm:f>
            <x14:dxf>
              <fill>
                <patternFill>
                  <bgColor theme="0" tint="-0.499984740745262"/>
                </patternFill>
              </fill>
            </x14:dxf>
          </x14:cfRule>
          <xm:sqref>N47</xm:sqref>
        </x14:conditionalFormatting>
        <x14:conditionalFormatting xmlns:xm="http://schemas.microsoft.com/office/excel/2006/main">
          <x14:cfRule type="expression" priority="227" id="{00000000-000E-0000-0200-0000E3000000}">
            <xm:f>VLOOKUP($B49,営業種目・細目コードリスト!$A$2:$V$150,21)=-1</xm:f>
            <x14:dxf>
              <fill>
                <patternFill>
                  <bgColor theme="0" tint="-0.499984740745262"/>
                </patternFill>
              </fill>
            </x14:dxf>
          </x14:cfRule>
          <xm:sqref>N49</xm:sqref>
        </x14:conditionalFormatting>
        <x14:conditionalFormatting xmlns:xm="http://schemas.microsoft.com/office/excel/2006/main">
          <x14:cfRule type="expression" priority="218" id="{00000000-000E-0000-0200-0000DA000000}">
            <xm:f>VLOOKUP($B59,営業種目・細目コードリスト!$A$2:$V$150,21)=-1</xm:f>
            <x14:dxf>
              <fill>
                <patternFill>
                  <bgColor theme="0" tint="-0.499984740745262"/>
                </patternFill>
              </fill>
            </x14:dxf>
          </x14:cfRule>
          <xm:sqref>N59</xm:sqref>
        </x14:conditionalFormatting>
        <x14:conditionalFormatting xmlns:xm="http://schemas.microsoft.com/office/excel/2006/main">
          <x14:cfRule type="expression" priority="209" id="{00000000-000E-0000-0200-0000D1000000}">
            <xm:f>VLOOKUP($B61,営業種目・細目コードリスト!$A$2:$V$150,21)=-1</xm:f>
            <x14:dxf>
              <fill>
                <patternFill>
                  <bgColor theme="0" tint="-0.499984740745262"/>
                </patternFill>
              </fill>
            </x14:dxf>
          </x14:cfRule>
          <xm:sqref>N61</xm:sqref>
        </x14:conditionalFormatting>
        <x14:conditionalFormatting xmlns:xm="http://schemas.microsoft.com/office/excel/2006/main">
          <x14:cfRule type="expression" priority="200" id="{00000000-000E-0000-0200-0000C8000000}">
            <xm:f>VLOOKUP($B63,営業種目・細目コードリスト!$A$2:$V$150,21)=-1</xm:f>
            <x14:dxf>
              <fill>
                <patternFill>
                  <bgColor theme="0" tint="-0.499984740745262"/>
                </patternFill>
              </fill>
            </x14:dxf>
          </x14:cfRule>
          <xm:sqref>N63</xm:sqref>
        </x14:conditionalFormatting>
        <x14:conditionalFormatting xmlns:xm="http://schemas.microsoft.com/office/excel/2006/main">
          <x14:cfRule type="expression" priority="191" id="{00000000-000E-0000-0200-0000BF000000}">
            <xm:f>VLOOKUP($B65,営業種目・細目コードリスト!$A$2:$V$150,21)=-1</xm:f>
            <x14:dxf>
              <fill>
                <patternFill>
                  <bgColor theme="0" tint="-0.499984740745262"/>
                </patternFill>
              </fill>
            </x14:dxf>
          </x14:cfRule>
          <xm:sqref>N65</xm:sqref>
        </x14:conditionalFormatting>
        <x14:conditionalFormatting xmlns:xm="http://schemas.microsoft.com/office/excel/2006/main">
          <x14:cfRule type="expression" priority="182" id="{00000000-000E-0000-0200-0000B6000000}">
            <xm:f>VLOOKUP($B67,営業種目・細目コードリスト!$A$2:$V$150,21)=-1</xm:f>
            <x14:dxf>
              <fill>
                <patternFill>
                  <bgColor theme="0" tint="-0.499984740745262"/>
                </patternFill>
              </fill>
            </x14:dxf>
          </x14:cfRule>
          <xm:sqref>N67</xm:sqref>
        </x14:conditionalFormatting>
        <x14:conditionalFormatting xmlns:xm="http://schemas.microsoft.com/office/excel/2006/main">
          <x14:cfRule type="expression" priority="262" id="{00000000-000E-0000-0200-000006010000}">
            <xm:f>VLOOKUP($B41,営業種目・細目コードリスト!$A$2:$V$150,22)=-1</xm:f>
            <x14:dxf>
              <fill>
                <patternFill>
                  <bgColor theme="0" tint="-0.499984740745262"/>
                </patternFill>
              </fill>
            </x14:dxf>
          </x14:cfRule>
          <xm:sqref>O41</xm:sqref>
        </x14:conditionalFormatting>
        <x14:conditionalFormatting xmlns:xm="http://schemas.microsoft.com/office/excel/2006/main">
          <x14:cfRule type="expression" priority="253" id="{00000000-000E-0000-0200-0000FD000000}">
            <xm:f>VLOOKUP($B43,営業種目・細目コードリスト!$A$2:$V$150,22)=-1</xm:f>
            <x14:dxf>
              <fill>
                <patternFill>
                  <bgColor theme="0" tint="-0.499984740745262"/>
                </patternFill>
              </fill>
            </x14:dxf>
          </x14:cfRule>
          <xm:sqref>O43</xm:sqref>
        </x14:conditionalFormatting>
        <x14:conditionalFormatting xmlns:xm="http://schemas.microsoft.com/office/excel/2006/main">
          <x14:cfRule type="expression" priority="244" id="{00000000-000E-0000-0200-0000F4000000}">
            <xm:f>VLOOKUP($B45,営業種目・細目コードリスト!$A$2:$V$150,22)=-1</xm:f>
            <x14:dxf>
              <fill>
                <patternFill>
                  <bgColor theme="0" tint="-0.499984740745262"/>
                </patternFill>
              </fill>
            </x14:dxf>
          </x14:cfRule>
          <xm:sqref>O45</xm:sqref>
        </x14:conditionalFormatting>
        <x14:conditionalFormatting xmlns:xm="http://schemas.microsoft.com/office/excel/2006/main">
          <x14:cfRule type="expression" priority="235" id="{00000000-000E-0000-0200-0000EB000000}">
            <xm:f>VLOOKUP($B47,営業種目・細目コードリスト!$A$2:$V$150,22)=-1</xm:f>
            <x14:dxf>
              <fill>
                <patternFill>
                  <bgColor theme="0" tint="-0.499984740745262"/>
                </patternFill>
              </fill>
            </x14:dxf>
          </x14:cfRule>
          <xm:sqref>O47</xm:sqref>
        </x14:conditionalFormatting>
        <x14:conditionalFormatting xmlns:xm="http://schemas.microsoft.com/office/excel/2006/main">
          <x14:cfRule type="expression" priority="226" id="{00000000-000E-0000-0200-0000E2000000}">
            <xm:f>VLOOKUP($B49,営業種目・細目コードリスト!$A$2:$V$150,22)=-1</xm:f>
            <x14:dxf>
              <fill>
                <patternFill>
                  <bgColor theme="0" tint="-0.499984740745262"/>
                </patternFill>
              </fill>
            </x14:dxf>
          </x14:cfRule>
          <xm:sqref>O49</xm:sqref>
        </x14:conditionalFormatting>
        <x14:conditionalFormatting xmlns:xm="http://schemas.microsoft.com/office/excel/2006/main">
          <x14:cfRule type="expression" priority="217" id="{00000000-000E-0000-0200-0000D9000000}">
            <xm:f>VLOOKUP($B59,営業種目・細目コードリスト!$A$2:$V$150,22)=-1</xm:f>
            <x14:dxf>
              <fill>
                <patternFill>
                  <bgColor theme="0" tint="-0.499984740745262"/>
                </patternFill>
              </fill>
            </x14:dxf>
          </x14:cfRule>
          <xm:sqref>O59</xm:sqref>
        </x14:conditionalFormatting>
        <x14:conditionalFormatting xmlns:xm="http://schemas.microsoft.com/office/excel/2006/main">
          <x14:cfRule type="expression" priority="208" id="{00000000-000E-0000-0200-0000D0000000}">
            <xm:f>VLOOKUP($B61,営業種目・細目コードリスト!$A$2:$V$150,22)=-1</xm:f>
            <x14:dxf>
              <fill>
                <patternFill>
                  <bgColor theme="0" tint="-0.499984740745262"/>
                </patternFill>
              </fill>
            </x14:dxf>
          </x14:cfRule>
          <xm:sqref>O61</xm:sqref>
        </x14:conditionalFormatting>
        <x14:conditionalFormatting xmlns:xm="http://schemas.microsoft.com/office/excel/2006/main">
          <x14:cfRule type="expression" priority="199" id="{00000000-000E-0000-0200-0000C7000000}">
            <xm:f>VLOOKUP($B63,営業種目・細目コードリスト!$A$2:$V$150,22)=-1</xm:f>
            <x14:dxf>
              <fill>
                <patternFill>
                  <bgColor theme="0" tint="-0.499984740745262"/>
                </patternFill>
              </fill>
            </x14:dxf>
          </x14:cfRule>
          <xm:sqref>O63</xm:sqref>
        </x14:conditionalFormatting>
        <x14:conditionalFormatting xmlns:xm="http://schemas.microsoft.com/office/excel/2006/main">
          <x14:cfRule type="expression" priority="190" id="{00000000-000E-0000-0200-0000BE000000}">
            <xm:f>VLOOKUP($B65,営業種目・細目コードリスト!$A$2:$V$150,22)=-1</xm:f>
            <x14:dxf>
              <fill>
                <patternFill>
                  <bgColor theme="0" tint="-0.499984740745262"/>
                </patternFill>
              </fill>
            </x14:dxf>
          </x14:cfRule>
          <xm:sqref>O65</xm:sqref>
        </x14:conditionalFormatting>
        <x14:conditionalFormatting xmlns:xm="http://schemas.microsoft.com/office/excel/2006/main">
          <x14:cfRule type="expression" priority="181" id="{00000000-000E-0000-0200-0000B5000000}">
            <xm:f>VLOOKUP($B67,営業種目・細目コードリスト!$A$2:$V$150,22)=-1</xm:f>
            <x14:dxf>
              <fill>
                <patternFill>
                  <bgColor theme="0" tint="-0.499984740745262"/>
                </patternFill>
              </fill>
            </x14:dxf>
          </x14:cfRule>
          <xm:sqref>O67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59"/>
  <sheetViews>
    <sheetView view="pageBreakPreview" zoomScaleNormal="100" zoomScaleSheetLayoutView="100" workbookViewId="0">
      <selection activeCell="B22" sqref="B22"/>
    </sheetView>
  </sheetViews>
  <sheetFormatPr defaultRowHeight="13.5"/>
  <cols>
    <col min="1" max="1" width="4.875" style="123" customWidth="1"/>
    <col min="2" max="2" width="24.625" style="123" customWidth="1"/>
    <col min="3" max="3" width="13.625" style="123" customWidth="1"/>
    <col min="4" max="4" width="5.75" style="123" customWidth="1"/>
    <col min="5" max="5" width="3.5" style="123" customWidth="1"/>
    <col min="6" max="6" width="13" style="123" customWidth="1"/>
    <col min="7" max="8" width="9" style="123"/>
    <col min="9" max="9" width="18.875" style="123" customWidth="1"/>
    <col min="10" max="16384" width="9" style="123"/>
  </cols>
  <sheetData>
    <row r="1" spans="1:9" customFormat="1" ht="30.75" customHeight="1">
      <c r="A1" s="98" t="s">
        <v>490</v>
      </c>
    </row>
    <row r="2" spans="1:9" ht="84" customHeight="1">
      <c r="A2" s="135"/>
      <c r="B2" s="136"/>
      <c r="C2" s="136"/>
      <c r="D2" s="137"/>
      <c r="E2" s="503" t="s">
        <v>232</v>
      </c>
      <c r="F2" s="514" t="s">
        <v>583</v>
      </c>
      <c r="G2" s="514"/>
      <c r="H2" s="514"/>
      <c r="I2" s="514"/>
    </row>
    <row r="3" spans="1:9" s="126" customFormat="1" ht="21" customHeight="1">
      <c r="A3" s="138"/>
      <c r="B3" s="505" t="s">
        <v>224</v>
      </c>
      <c r="C3" s="505"/>
      <c r="D3" s="125"/>
      <c r="E3" s="504"/>
      <c r="F3" s="500" t="s">
        <v>586</v>
      </c>
      <c r="G3" s="500"/>
      <c r="H3" s="500"/>
      <c r="I3" s="500"/>
    </row>
    <row r="4" spans="1:9">
      <c r="A4" s="139"/>
      <c r="D4" s="124"/>
      <c r="E4" s="504"/>
      <c r="F4" s="500"/>
      <c r="G4" s="500"/>
      <c r="H4" s="500"/>
      <c r="I4" s="500"/>
    </row>
    <row r="5" spans="1:9" s="128" customFormat="1" ht="14.25" customHeight="1">
      <c r="A5" s="140"/>
      <c r="B5" s="506" t="str">
        <f>"（　　　"&amp;IF(基本情報入力シート!C3="","工事　・　ｺﾝｻﾙ　・　委託　・　物品",基本情報入力シート!C3)&amp;"　　　）"</f>
        <v>（　　　工事　　　）</v>
      </c>
      <c r="C5" s="506"/>
      <c r="D5" s="127"/>
      <c r="E5" s="504"/>
      <c r="F5" s="500"/>
      <c r="G5" s="500"/>
      <c r="H5" s="500"/>
      <c r="I5" s="500"/>
    </row>
    <row r="6" spans="1:9">
      <c r="A6" s="139"/>
      <c r="D6" s="124"/>
      <c r="E6" s="504"/>
      <c r="F6" s="500"/>
      <c r="G6" s="500"/>
      <c r="H6" s="500"/>
      <c r="I6" s="500"/>
    </row>
    <row r="7" spans="1:9" ht="19.5" customHeight="1">
      <c r="A7" s="139"/>
      <c r="B7" s="129" t="s">
        <v>225</v>
      </c>
      <c r="C7" s="129" t="s">
        <v>226</v>
      </c>
      <c r="D7" s="124"/>
      <c r="E7" s="504"/>
      <c r="F7" s="188"/>
      <c r="G7" s="188"/>
      <c r="H7" s="188"/>
      <c r="I7" s="188"/>
    </row>
    <row r="8" spans="1:9">
      <c r="A8" s="139"/>
      <c r="B8" s="511" t="str">
        <f>基本情報入力シート!V2&amp;CHAR(10)&amp;" "&amp;基本情報入力シート!D21</f>
        <v xml:space="preserve">
 </v>
      </c>
      <c r="C8" s="130"/>
      <c r="D8" s="124"/>
      <c r="E8" s="504"/>
      <c r="F8" s="501" t="s">
        <v>283</v>
      </c>
      <c r="G8" s="501"/>
      <c r="H8" s="501"/>
      <c r="I8" s="501"/>
    </row>
    <row r="9" spans="1:9">
      <c r="A9" s="139"/>
      <c r="B9" s="512"/>
      <c r="C9" s="130"/>
      <c r="D9" s="124"/>
      <c r="E9" s="504"/>
      <c r="F9" s="501"/>
      <c r="G9" s="501"/>
      <c r="H9" s="501"/>
      <c r="I9" s="501"/>
    </row>
    <row r="10" spans="1:9" ht="13.5" customHeight="1">
      <c r="A10" s="139"/>
      <c r="B10" s="512"/>
      <c r="C10" s="130"/>
      <c r="D10" s="124"/>
      <c r="E10" s="504"/>
      <c r="F10" s="501"/>
      <c r="G10" s="501"/>
      <c r="H10" s="501"/>
      <c r="I10" s="501"/>
    </row>
    <row r="11" spans="1:9">
      <c r="A11" s="139"/>
      <c r="B11" s="513"/>
      <c r="C11" s="132"/>
      <c r="D11" s="124"/>
      <c r="E11" s="504"/>
      <c r="F11" s="143" t="s">
        <v>542</v>
      </c>
      <c r="G11" s="187"/>
      <c r="H11" s="187"/>
      <c r="I11" s="187"/>
    </row>
    <row r="12" spans="1:9">
      <c r="A12" s="139"/>
      <c r="D12" s="124"/>
      <c r="E12" s="504"/>
      <c r="F12" s="187"/>
      <c r="G12" s="187"/>
      <c r="H12" s="187"/>
      <c r="I12" s="187"/>
    </row>
    <row r="13" spans="1:9">
      <c r="A13" s="139"/>
      <c r="B13" s="510" t="s">
        <v>227</v>
      </c>
      <c r="C13" s="510"/>
      <c r="D13" s="124"/>
      <c r="E13" s="504"/>
      <c r="F13" s="131"/>
      <c r="G13" s="131"/>
      <c r="H13" s="131"/>
      <c r="I13" s="131"/>
    </row>
    <row r="14" spans="1:9">
      <c r="A14" s="139"/>
      <c r="B14" s="510" t="s">
        <v>228</v>
      </c>
      <c r="C14" s="510"/>
      <c r="D14" s="124"/>
      <c r="E14" s="504"/>
      <c r="F14" s="515" t="s">
        <v>622</v>
      </c>
      <c r="G14" s="515"/>
      <c r="H14" s="515"/>
      <c r="I14" s="515"/>
    </row>
    <row r="15" spans="1:9">
      <c r="A15" s="139"/>
      <c r="B15" s="510" t="s">
        <v>229</v>
      </c>
      <c r="C15" s="510"/>
      <c r="D15" s="124"/>
      <c r="E15" s="504"/>
      <c r="F15" s="515"/>
      <c r="G15" s="515"/>
      <c r="H15" s="515"/>
      <c r="I15" s="515"/>
    </row>
    <row r="16" spans="1:9">
      <c r="A16" s="139"/>
      <c r="B16" s="141"/>
      <c r="C16" s="141"/>
      <c r="D16" s="124"/>
      <c r="E16" s="504"/>
      <c r="F16" s="515"/>
      <c r="G16" s="515"/>
      <c r="H16" s="515"/>
      <c r="I16" s="515"/>
    </row>
    <row r="17" spans="1:9">
      <c r="A17" s="139"/>
      <c r="D17" s="124"/>
      <c r="E17" s="504"/>
      <c r="F17" s="143"/>
      <c r="G17" s="131"/>
      <c r="H17" s="131"/>
      <c r="I17" s="131"/>
    </row>
    <row r="18" spans="1:9">
      <c r="A18" s="139"/>
      <c r="B18" s="507" t="s">
        <v>618</v>
      </c>
      <c r="C18" s="508"/>
      <c r="D18" s="124"/>
      <c r="E18" s="504"/>
      <c r="F18" s="131"/>
      <c r="G18" s="131"/>
      <c r="H18" s="131"/>
      <c r="I18" s="131"/>
    </row>
    <row r="19" spans="1:9">
      <c r="A19" s="139"/>
      <c r="D19" s="124"/>
      <c r="E19" s="504"/>
      <c r="F19" s="189"/>
      <c r="G19" s="131"/>
      <c r="H19" s="131"/>
      <c r="I19" s="131"/>
    </row>
    <row r="20" spans="1:9" ht="20.25" customHeight="1">
      <c r="A20" s="139"/>
      <c r="B20" s="123" t="s">
        <v>230</v>
      </c>
      <c r="D20" s="124"/>
      <c r="E20" s="504"/>
      <c r="F20" s="131"/>
      <c r="G20" s="131"/>
      <c r="H20" s="131"/>
      <c r="I20" s="131"/>
    </row>
    <row r="21" spans="1:9">
      <c r="A21" s="139"/>
      <c r="B21" s="509" t="s">
        <v>1573</v>
      </c>
      <c r="C21" s="509"/>
      <c r="D21" s="124"/>
      <c r="E21" s="504"/>
      <c r="F21" s="131"/>
      <c r="G21" s="131"/>
      <c r="H21" s="131"/>
      <c r="I21" s="131"/>
    </row>
    <row r="22" spans="1:9" ht="13.5" customHeight="1">
      <c r="A22" s="139"/>
      <c r="D22" s="124"/>
      <c r="E22" s="504"/>
      <c r="F22" s="131"/>
      <c r="G22" s="131"/>
      <c r="H22" s="131"/>
      <c r="I22" s="131"/>
    </row>
    <row r="23" spans="1:9">
      <c r="A23" s="139"/>
      <c r="B23" s="509" t="s">
        <v>623</v>
      </c>
      <c r="C23" s="509"/>
      <c r="D23" s="124"/>
      <c r="E23" s="504"/>
      <c r="F23" s="131"/>
      <c r="G23" s="131"/>
      <c r="H23" s="131"/>
      <c r="I23" s="131"/>
    </row>
    <row r="24" spans="1:9" ht="41.25" customHeight="1">
      <c r="A24" s="142"/>
      <c r="B24" s="133"/>
      <c r="C24" s="133"/>
      <c r="D24" s="134"/>
      <c r="E24" s="504"/>
      <c r="F24" s="131"/>
      <c r="G24" s="131"/>
      <c r="H24" s="131"/>
      <c r="I24" s="131"/>
    </row>
    <row r="25" spans="1:9">
      <c r="A25" s="502" t="s">
        <v>232</v>
      </c>
      <c r="B25" s="502"/>
      <c r="C25" s="502"/>
      <c r="D25" s="502"/>
      <c r="E25" s="131"/>
      <c r="F25" s="131"/>
      <c r="G25" s="131"/>
      <c r="H25" s="131"/>
      <c r="I25" s="131"/>
    </row>
    <row r="26" spans="1:9">
      <c r="A26" s="131"/>
      <c r="B26" s="131"/>
      <c r="C26" s="131"/>
      <c r="D26" s="131"/>
      <c r="E26" s="131"/>
      <c r="F26" s="131"/>
      <c r="G26" s="131"/>
      <c r="H26" s="131"/>
      <c r="I26" s="131"/>
    </row>
    <row r="27" spans="1:9">
      <c r="A27" s="131"/>
      <c r="B27" s="131"/>
      <c r="C27" s="131"/>
      <c r="D27" s="131"/>
      <c r="E27" s="131"/>
      <c r="F27" s="131"/>
      <c r="G27" s="131"/>
      <c r="H27" s="131"/>
      <c r="I27" s="131"/>
    </row>
    <row r="28" spans="1:9">
      <c r="A28" s="131"/>
      <c r="B28" s="131"/>
      <c r="C28" s="131"/>
      <c r="D28" s="131"/>
      <c r="E28" s="131"/>
      <c r="F28" s="131"/>
      <c r="G28" s="131"/>
      <c r="H28" s="131"/>
      <c r="I28" s="131"/>
    </row>
    <row r="29" spans="1:9">
      <c r="A29" s="131"/>
      <c r="B29" s="131"/>
      <c r="C29" s="131"/>
      <c r="D29" s="131"/>
      <c r="E29" s="131"/>
      <c r="F29" s="131"/>
      <c r="G29" s="131"/>
      <c r="H29" s="131"/>
      <c r="I29" s="131"/>
    </row>
    <row r="30" spans="1:9">
      <c r="A30" s="131"/>
      <c r="B30" s="131"/>
      <c r="C30" s="131"/>
      <c r="D30" s="131"/>
      <c r="E30" s="131"/>
      <c r="F30" s="131"/>
      <c r="G30" s="131"/>
      <c r="H30" s="131"/>
      <c r="I30" s="131"/>
    </row>
    <row r="31" spans="1:9">
      <c r="A31" s="131"/>
      <c r="B31" s="131"/>
      <c r="C31" s="131"/>
      <c r="D31" s="131"/>
      <c r="E31" s="131"/>
      <c r="F31" s="131"/>
      <c r="G31" s="131"/>
      <c r="H31" s="131"/>
      <c r="I31" s="131"/>
    </row>
    <row r="32" spans="1:9">
      <c r="A32" s="131"/>
      <c r="B32" s="131"/>
      <c r="C32" s="131"/>
      <c r="D32" s="131"/>
      <c r="E32" s="131"/>
      <c r="F32" s="131"/>
      <c r="G32" s="131"/>
      <c r="H32" s="131"/>
      <c r="I32" s="131"/>
    </row>
    <row r="33" spans="1:9">
      <c r="A33" s="131"/>
      <c r="B33" s="131"/>
      <c r="C33" s="131"/>
      <c r="D33" s="131"/>
      <c r="E33" s="131"/>
      <c r="F33" s="131"/>
      <c r="G33" s="131"/>
      <c r="H33" s="131"/>
      <c r="I33" s="131"/>
    </row>
    <row r="34" spans="1:9">
      <c r="A34" s="131"/>
      <c r="B34" s="131"/>
      <c r="C34" s="131"/>
      <c r="D34" s="131"/>
      <c r="E34" s="131"/>
      <c r="F34" s="131"/>
      <c r="G34" s="131"/>
      <c r="H34" s="131"/>
      <c r="I34" s="131"/>
    </row>
    <row r="35" spans="1:9">
      <c r="A35" s="131"/>
      <c r="B35" s="131"/>
      <c r="C35" s="131"/>
      <c r="D35" s="131"/>
      <c r="E35" s="131"/>
      <c r="F35" s="131"/>
      <c r="G35" s="131"/>
      <c r="H35" s="131"/>
      <c r="I35" s="131"/>
    </row>
    <row r="36" spans="1:9">
      <c r="A36" s="131"/>
      <c r="B36" s="131"/>
      <c r="C36" s="131"/>
      <c r="D36" s="131"/>
      <c r="E36" s="131"/>
      <c r="F36" s="131"/>
      <c r="G36" s="131"/>
      <c r="H36" s="131"/>
      <c r="I36" s="131"/>
    </row>
    <row r="37" spans="1:9">
      <c r="A37" s="131"/>
      <c r="B37" s="131"/>
      <c r="C37" s="131"/>
      <c r="D37" s="131"/>
      <c r="E37" s="131"/>
      <c r="F37" s="131"/>
      <c r="G37" s="131"/>
      <c r="H37" s="131"/>
      <c r="I37" s="131"/>
    </row>
    <row r="38" spans="1:9">
      <c r="A38" s="131"/>
      <c r="B38" s="131"/>
      <c r="C38" s="131"/>
      <c r="D38" s="131"/>
      <c r="E38" s="131"/>
      <c r="F38" s="131"/>
      <c r="G38" s="131"/>
      <c r="H38" s="131"/>
      <c r="I38" s="131"/>
    </row>
    <row r="39" spans="1:9">
      <c r="A39" s="131"/>
      <c r="B39" s="131"/>
      <c r="C39" s="131"/>
      <c r="D39" s="131"/>
      <c r="E39" s="131"/>
      <c r="F39" s="131"/>
      <c r="G39" s="131"/>
      <c r="H39" s="131"/>
      <c r="I39" s="131"/>
    </row>
    <row r="40" spans="1:9">
      <c r="A40" s="131"/>
      <c r="B40" s="131"/>
      <c r="C40" s="131"/>
      <c r="D40" s="131"/>
      <c r="E40" s="131"/>
      <c r="F40" s="131"/>
      <c r="G40" s="131"/>
      <c r="H40" s="131"/>
      <c r="I40" s="131"/>
    </row>
    <row r="41" spans="1:9">
      <c r="A41" s="131"/>
      <c r="B41" s="131"/>
      <c r="C41" s="131"/>
      <c r="D41" s="131"/>
      <c r="E41" s="131"/>
      <c r="F41" s="131"/>
      <c r="G41" s="131"/>
      <c r="H41" s="131"/>
      <c r="I41" s="131"/>
    </row>
    <row r="42" spans="1:9">
      <c r="A42" s="131"/>
      <c r="B42" s="131"/>
      <c r="C42" s="131"/>
      <c r="D42" s="131"/>
      <c r="E42" s="131"/>
      <c r="F42" s="131"/>
      <c r="G42" s="131"/>
      <c r="H42" s="131"/>
      <c r="I42" s="131"/>
    </row>
    <row r="43" spans="1:9">
      <c r="A43" s="131"/>
      <c r="B43" s="131"/>
      <c r="C43" s="131"/>
      <c r="D43" s="131"/>
      <c r="E43" s="131"/>
      <c r="F43" s="131"/>
      <c r="G43" s="131"/>
      <c r="H43" s="131"/>
      <c r="I43" s="131"/>
    </row>
    <row r="44" spans="1:9">
      <c r="A44" s="131"/>
      <c r="B44" s="131"/>
      <c r="C44" s="131"/>
      <c r="D44" s="131"/>
      <c r="E44" s="131"/>
      <c r="F44" s="131"/>
      <c r="G44" s="131"/>
      <c r="H44" s="131"/>
      <c r="I44" s="131"/>
    </row>
    <row r="45" spans="1:9">
      <c r="A45" s="131"/>
      <c r="B45" s="131"/>
      <c r="C45" s="131"/>
      <c r="D45" s="131"/>
      <c r="E45" s="131"/>
      <c r="F45" s="131"/>
      <c r="G45" s="131"/>
      <c r="H45" s="131"/>
      <c r="I45" s="131"/>
    </row>
    <row r="46" spans="1:9">
      <c r="A46" s="131"/>
      <c r="B46" s="131"/>
      <c r="C46" s="131"/>
      <c r="D46" s="131"/>
      <c r="E46" s="131"/>
      <c r="F46" s="131"/>
      <c r="G46" s="131"/>
      <c r="H46" s="131"/>
      <c r="I46" s="131"/>
    </row>
    <row r="47" spans="1:9">
      <c r="A47" s="131"/>
      <c r="B47" s="131"/>
      <c r="C47" s="131"/>
      <c r="D47" s="131"/>
      <c r="E47" s="131"/>
      <c r="F47" s="131"/>
      <c r="G47" s="131"/>
      <c r="H47" s="131"/>
      <c r="I47" s="131"/>
    </row>
    <row r="48" spans="1:9">
      <c r="A48" s="131"/>
      <c r="B48" s="131"/>
      <c r="C48" s="131"/>
      <c r="D48" s="131"/>
      <c r="E48" s="131"/>
      <c r="F48" s="131"/>
      <c r="G48" s="131"/>
      <c r="H48" s="131"/>
      <c r="I48" s="131"/>
    </row>
    <row r="49" spans="1:9">
      <c r="A49" s="131"/>
      <c r="B49" s="131"/>
      <c r="C49" s="131"/>
      <c r="D49" s="131"/>
      <c r="E49" s="131"/>
      <c r="F49" s="131"/>
      <c r="G49" s="131"/>
      <c r="H49" s="131"/>
      <c r="I49" s="131"/>
    </row>
    <row r="50" spans="1:9">
      <c r="A50" s="131"/>
      <c r="B50" s="131"/>
      <c r="C50" s="131"/>
      <c r="D50" s="131"/>
      <c r="E50" s="131"/>
      <c r="F50" s="131"/>
      <c r="G50" s="131"/>
      <c r="H50" s="131"/>
      <c r="I50" s="131"/>
    </row>
    <row r="51" spans="1:9">
      <c r="A51" s="131"/>
      <c r="B51" s="131"/>
      <c r="C51" s="131"/>
      <c r="D51" s="131"/>
      <c r="E51" s="131"/>
      <c r="F51" s="131"/>
      <c r="G51" s="131"/>
      <c r="H51" s="131"/>
      <c r="I51" s="131"/>
    </row>
    <row r="52" spans="1:9">
      <c r="A52" s="131"/>
      <c r="B52" s="131"/>
      <c r="C52" s="131"/>
      <c r="D52" s="131"/>
      <c r="E52" s="131"/>
      <c r="F52" s="131"/>
      <c r="G52" s="131"/>
      <c r="H52" s="131"/>
      <c r="I52" s="131"/>
    </row>
    <row r="53" spans="1:9">
      <c r="A53" s="131"/>
      <c r="B53" s="131"/>
      <c r="C53" s="131"/>
      <c r="D53" s="131"/>
      <c r="E53" s="131"/>
      <c r="F53" s="131"/>
      <c r="G53" s="131"/>
      <c r="H53" s="131"/>
      <c r="I53" s="131"/>
    </row>
    <row r="54" spans="1:9">
      <c r="A54" s="131"/>
      <c r="B54" s="131"/>
      <c r="C54" s="131"/>
      <c r="D54" s="131"/>
      <c r="E54" s="131"/>
      <c r="F54" s="131"/>
      <c r="G54" s="131"/>
      <c r="H54" s="131"/>
      <c r="I54" s="131"/>
    </row>
    <row r="55" spans="1:9">
      <c r="A55" s="131"/>
      <c r="B55" s="131"/>
      <c r="C55" s="131"/>
      <c r="D55" s="131"/>
      <c r="E55" s="131"/>
      <c r="F55" s="131"/>
      <c r="G55" s="131"/>
      <c r="H55" s="131"/>
      <c r="I55" s="131"/>
    </row>
    <row r="56" spans="1:9">
      <c r="A56" s="131"/>
      <c r="B56" s="131"/>
      <c r="C56" s="131"/>
      <c r="D56" s="131"/>
      <c r="E56" s="131"/>
      <c r="F56" s="131"/>
      <c r="G56" s="131"/>
      <c r="H56" s="131"/>
      <c r="I56" s="131"/>
    </row>
    <row r="57" spans="1:9">
      <c r="A57" s="131"/>
      <c r="B57" s="131"/>
      <c r="C57" s="131"/>
      <c r="D57" s="131"/>
      <c r="E57" s="131"/>
      <c r="F57" s="131"/>
      <c r="G57" s="131"/>
      <c r="H57" s="131"/>
      <c r="I57" s="131"/>
    </row>
    <row r="58" spans="1:9">
      <c r="A58" s="131"/>
      <c r="B58" s="131"/>
      <c r="C58" s="131"/>
      <c r="D58" s="131"/>
      <c r="E58" s="131"/>
      <c r="F58" s="131"/>
      <c r="G58" s="131"/>
      <c r="H58" s="131"/>
      <c r="I58" s="131"/>
    </row>
    <row r="59" spans="1:9">
      <c r="A59" s="131"/>
      <c r="B59" s="131"/>
      <c r="C59" s="131"/>
      <c r="D59" s="131"/>
      <c r="E59" s="131"/>
      <c r="F59" s="131"/>
      <c r="G59" s="131"/>
      <c r="H59" s="131"/>
      <c r="I59" s="131"/>
    </row>
  </sheetData>
  <mergeCells count="15">
    <mergeCell ref="F3:I6"/>
    <mergeCell ref="F8:I10"/>
    <mergeCell ref="A25:D25"/>
    <mergeCell ref="E2:E24"/>
    <mergeCell ref="B3:C3"/>
    <mergeCell ref="B5:C5"/>
    <mergeCell ref="B18:C18"/>
    <mergeCell ref="B23:C23"/>
    <mergeCell ref="B13:C13"/>
    <mergeCell ref="B8:B11"/>
    <mergeCell ref="B14:C14"/>
    <mergeCell ref="B15:C15"/>
    <mergeCell ref="B21:C21"/>
    <mergeCell ref="F2:I2"/>
    <mergeCell ref="F14:I16"/>
  </mergeCells>
  <phoneticPr fontId="2"/>
  <pageMargins left="0" right="0" top="0" bottom="0.2" header="0" footer="0.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T289"/>
  <sheetViews>
    <sheetView view="pageBreakPreview" zoomScaleNormal="100" zoomScaleSheetLayoutView="100" workbookViewId="0">
      <selection activeCell="N72" sqref="N72"/>
    </sheetView>
  </sheetViews>
  <sheetFormatPr defaultRowHeight="13.5"/>
  <cols>
    <col min="1" max="17" width="5.125" style="1" customWidth="1"/>
    <col min="18" max="18" width="4.625" style="1" customWidth="1"/>
    <col min="19" max="16384" width="9" style="1"/>
  </cols>
  <sheetData>
    <row r="1" spans="1:20" customFormat="1" ht="30.75" customHeight="1">
      <c r="A1" s="98" t="s">
        <v>490</v>
      </c>
    </row>
    <row r="2" spans="1:20" ht="15" customHeight="1">
      <c r="A2" s="656" t="s">
        <v>328</v>
      </c>
      <c r="B2" s="656"/>
      <c r="C2" s="656"/>
      <c r="D2" s="656"/>
      <c r="E2" s="656"/>
      <c r="F2" s="656"/>
      <c r="G2" s="658" t="str">
        <f>IF(基本情報入力シート!C3="","工事・ｺﾝｻﾙ・委託・物品",基本情報入力シート!C3)</f>
        <v>工事</v>
      </c>
      <c r="H2" s="658"/>
      <c r="I2" s="658"/>
      <c r="J2" s="658"/>
      <c r="K2" s="578" t="s">
        <v>327</v>
      </c>
      <c r="L2" s="661" t="s">
        <v>619</v>
      </c>
      <c r="M2" s="405"/>
      <c r="N2" s="405"/>
      <c r="O2" s="662"/>
      <c r="P2" s="659" t="str">
        <f>IF(基本情報入力シート!C4="","有　・　無",基本情報入力シート!C4)</f>
        <v>有　・　無</v>
      </c>
      <c r="Q2" s="660"/>
    </row>
    <row r="3" spans="1:20" ht="15" customHeight="1">
      <c r="A3" s="656"/>
      <c r="B3" s="656"/>
      <c r="C3" s="656"/>
      <c r="D3" s="656"/>
      <c r="E3" s="656"/>
      <c r="F3" s="656"/>
      <c r="G3" s="658"/>
      <c r="H3" s="658"/>
      <c r="I3" s="658"/>
      <c r="J3" s="658"/>
      <c r="K3" s="578"/>
      <c r="L3" s="318" t="s">
        <v>329</v>
      </c>
      <c r="M3" s="318"/>
      <c r="N3" s="318"/>
      <c r="O3" s="318"/>
      <c r="P3" s="318" t="str">
        <f>IF(基本情報入力シート!C5="","",基本情報入力シート!C5)</f>
        <v/>
      </c>
      <c r="Q3" s="318"/>
    </row>
    <row r="4" spans="1:20" ht="16.5" customHeight="1">
      <c r="A4" s="2" t="s">
        <v>10</v>
      </c>
      <c r="B4" s="2"/>
      <c r="C4" s="2"/>
      <c r="D4" s="2"/>
      <c r="E4" s="2"/>
      <c r="F4" s="2"/>
    </row>
    <row r="5" spans="1:20" ht="16.5" customHeight="1">
      <c r="A5" s="534" t="s">
        <v>0</v>
      </c>
      <c r="B5" s="602"/>
      <c r="C5" s="602"/>
      <c r="D5" s="602"/>
      <c r="E5" s="602"/>
      <c r="F5" s="610" t="str">
        <f>IF(基本情報入力シート!C6="","一般法人　・　一般個人　・　事業協同組合　・　官公需適格組合",基本情報入力シート!C6)</f>
        <v>一般法人　・　一般個人　・　事業協同組合　・　官公需適格組合</v>
      </c>
      <c r="G5" s="611"/>
      <c r="H5" s="611"/>
      <c r="I5" s="611"/>
      <c r="J5" s="611"/>
      <c r="K5" s="611"/>
      <c r="L5" s="611"/>
      <c r="M5" s="611"/>
      <c r="N5" s="611"/>
      <c r="O5" s="611"/>
      <c r="P5" s="612"/>
      <c r="Q5" s="613"/>
      <c r="R5" s="4"/>
    </row>
    <row r="6" spans="1:20" ht="16.5" customHeight="1">
      <c r="A6" s="614" t="s">
        <v>24</v>
      </c>
      <c r="B6" s="615"/>
      <c r="C6" s="615"/>
      <c r="D6" s="615"/>
      <c r="E6" s="616"/>
      <c r="F6" s="618" t="str">
        <f>IF(基本情報入力シート!D9="","",基本情報入力シート!D9)</f>
        <v/>
      </c>
      <c r="G6" s="619"/>
      <c r="H6" s="619"/>
      <c r="I6" s="619"/>
      <c r="J6" s="619"/>
      <c r="K6" s="619"/>
      <c r="L6" s="619"/>
      <c r="M6" s="619"/>
      <c r="N6" s="619"/>
      <c r="O6" s="620"/>
      <c r="P6" s="573" t="s">
        <v>31</v>
      </c>
      <c r="Q6" s="574"/>
      <c r="R6" s="4"/>
    </row>
    <row r="7" spans="1:20" ht="15" customHeight="1">
      <c r="A7" s="621" t="s">
        <v>1</v>
      </c>
      <c r="B7" s="622"/>
      <c r="C7" s="622"/>
      <c r="D7" s="622"/>
      <c r="E7" s="623"/>
      <c r="F7" s="638" t="str">
        <f>IF(基本情報入力シート!V2="","",基本情報入力シート!V2)</f>
        <v/>
      </c>
      <c r="G7" s="550"/>
      <c r="H7" s="550"/>
      <c r="I7" s="550"/>
      <c r="J7" s="550"/>
      <c r="K7" s="550"/>
      <c r="L7" s="550"/>
      <c r="M7" s="550"/>
      <c r="N7" s="550"/>
      <c r="O7" s="551"/>
      <c r="P7" s="575"/>
      <c r="Q7" s="576"/>
      <c r="R7" s="4"/>
    </row>
    <row r="8" spans="1:20" ht="15" customHeight="1">
      <c r="A8" s="624"/>
      <c r="B8" s="625"/>
      <c r="C8" s="625"/>
      <c r="D8" s="625"/>
      <c r="E8" s="626"/>
      <c r="F8" s="639"/>
      <c r="G8" s="640"/>
      <c r="H8" s="640"/>
      <c r="I8" s="640"/>
      <c r="J8" s="640"/>
      <c r="K8" s="640"/>
      <c r="L8" s="640"/>
      <c r="M8" s="640"/>
      <c r="N8" s="640"/>
      <c r="O8" s="641"/>
      <c r="P8" s="577"/>
      <c r="Q8" s="574"/>
      <c r="R8" s="4"/>
    </row>
    <row r="9" spans="1:20" ht="15" customHeight="1">
      <c r="A9" s="614" t="s">
        <v>24</v>
      </c>
      <c r="B9" s="615"/>
      <c r="C9" s="615"/>
      <c r="D9" s="615"/>
      <c r="E9" s="616"/>
      <c r="F9" s="594" t="str">
        <f>IF(基本情報入力シート!D11="","",基本情報入力シート!D11)</f>
        <v/>
      </c>
      <c r="G9" s="595"/>
      <c r="H9" s="595"/>
      <c r="I9" s="595"/>
      <c r="J9" s="595"/>
      <c r="K9" s="595"/>
      <c r="L9" s="595"/>
      <c r="M9" s="595"/>
      <c r="N9" s="595"/>
      <c r="O9" s="596"/>
      <c r="P9" s="578"/>
      <c r="Q9" s="579"/>
      <c r="R9" s="4"/>
    </row>
    <row r="10" spans="1:20" ht="15" customHeight="1">
      <c r="A10" s="632" t="s">
        <v>248</v>
      </c>
      <c r="B10" s="633"/>
      <c r="C10" s="633"/>
      <c r="D10" s="633"/>
      <c r="E10" s="634"/>
      <c r="F10" s="588" t="str">
        <f>基本情報入力シート!D13&amp;"　　"&amp;基本情報入力シート!D12</f>
        <v>　　</v>
      </c>
      <c r="G10" s="589"/>
      <c r="H10" s="589"/>
      <c r="I10" s="589"/>
      <c r="J10" s="589"/>
      <c r="K10" s="589"/>
      <c r="L10" s="589"/>
      <c r="M10" s="589"/>
      <c r="N10" s="589"/>
      <c r="O10" s="590"/>
      <c r="P10" s="578"/>
      <c r="Q10" s="579"/>
      <c r="R10" s="4"/>
    </row>
    <row r="11" spans="1:20" ht="15" customHeight="1">
      <c r="A11" s="635"/>
      <c r="B11" s="636"/>
      <c r="C11" s="636"/>
      <c r="D11" s="636"/>
      <c r="E11" s="637"/>
      <c r="F11" s="591"/>
      <c r="G11" s="592"/>
      <c r="H11" s="592"/>
      <c r="I11" s="592"/>
      <c r="J11" s="592"/>
      <c r="K11" s="592"/>
      <c r="L11" s="592"/>
      <c r="M11" s="592"/>
      <c r="N11" s="592"/>
      <c r="O11" s="593"/>
      <c r="P11" s="575"/>
      <c r="Q11" s="576"/>
      <c r="R11" s="4"/>
    </row>
    <row r="12" spans="1:20" ht="14.25" customHeight="1">
      <c r="A12" s="516" t="s">
        <v>245</v>
      </c>
      <c r="B12" s="517"/>
      <c r="C12" s="517"/>
      <c r="D12" s="517"/>
      <c r="E12" s="518"/>
      <c r="F12" s="526" t="str">
        <f>"(〒 "&amp;IF(基本情報入力シート!D14="","　　　－　　　　",基本情報入力シート!D14)&amp;" ) 　"</f>
        <v>(〒 　　　－　　　　 ) 　</v>
      </c>
      <c r="G12" s="527"/>
      <c r="H12" s="527"/>
      <c r="I12" s="522" t="str">
        <f>IF(基本情報入力シート!D15="","",基本情報入力シート!D15)</f>
        <v/>
      </c>
      <c r="J12" s="522"/>
      <c r="K12" s="522"/>
      <c r="L12" s="522"/>
      <c r="M12" s="522"/>
      <c r="N12" s="522"/>
      <c r="O12" s="522"/>
      <c r="P12" s="522"/>
      <c r="Q12" s="523"/>
      <c r="R12" s="6"/>
      <c r="T12" s="60"/>
    </row>
    <row r="13" spans="1:20" ht="14.25" customHeight="1">
      <c r="A13" s="519"/>
      <c r="B13" s="520"/>
      <c r="C13" s="520"/>
      <c r="D13" s="520"/>
      <c r="E13" s="521"/>
      <c r="F13" s="528"/>
      <c r="G13" s="529"/>
      <c r="H13" s="529"/>
      <c r="I13" s="524" t="str">
        <f>IF(基本情報入力シート!D16="","",基本情報入力シート!D16)</f>
        <v/>
      </c>
      <c r="J13" s="524"/>
      <c r="K13" s="524"/>
      <c r="L13" s="524"/>
      <c r="M13" s="524"/>
      <c r="N13" s="524"/>
      <c r="O13" s="524"/>
      <c r="P13" s="524"/>
      <c r="Q13" s="525"/>
      <c r="R13" s="6"/>
      <c r="T13" s="60"/>
    </row>
    <row r="14" spans="1:20" ht="16.5" customHeight="1">
      <c r="A14" s="562" t="s">
        <v>2</v>
      </c>
      <c r="B14" s="563"/>
      <c r="C14" s="563"/>
      <c r="D14" s="563"/>
      <c r="E14" s="563"/>
      <c r="F14" s="627" t="str">
        <f>IF(基本情報入力シート!D17="","　　　　　　　－　　　　　－",基本情報入力シート!D17)</f>
        <v>　　　　　　　－　　　　　－</v>
      </c>
      <c r="G14" s="628"/>
      <c r="H14" s="628"/>
      <c r="I14" s="628"/>
      <c r="J14" s="628"/>
      <c r="K14" s="628"/>
      <c r="L14" s="628"/>
      <c r="M14" s="628"/>
      <c r="N14" s="628"/>
      <c r="O14" s="628"/>
      <c r="P14" s="628"/>
      <c r="Q14" s="629"/>
      <c r="R14" s="6"/>
    </row>
    <row r="15" spans="1:20" ht="16.5" customHeight="1">
      <c r="A15" s="562" t="s">
        <v>3</v>
      </c>
      <c r="B15" s="563"/>
      <c r="C15" s="563"/>
      <c r="D15" s="563"/>
      <c r="E15" s="563"/>
      <c r="F15" s="627" t="str">
        <f>IF(基本情報入力シート!D18="","　　　　　　　－　　　　　－",基本情報入力シート!D18)</f>
        <v>　　　　　　　－　　　　　－</v>
      </c>
      <c r="G15" s="628"/>
      <c r="H15" s="628"/>
      <c r="I15" s="628"/>
      <c r="J15" s="628"/>
      <c r="K15" s="628"/>
      <c r="L15" s="628"/>
      <c r="M15" s="628"/>
      <c r="N15" s="628"/>
      <c r="O15" s="628"/>
      <c r="P15" s="628"/>
      <c r="Q15" s="629"/>
      <c r="R15" s="6"/>
    </row>
    <row r="16" spans="1:20" ht="16.5" customHeight="1">
      <c r="A16" s="530" t="s">
        <v>281</v>
      </c>
      <c r="B16" s="531"/>
      <c r="C16" s="531"/>
      <c r="D16" s="531"/>
      <c r="E16" s="532"/>
      <c r="F16" s="627" t="str">
        <f>IF(基本情報入力シート!D19="","",基本情報入力シート!D19)</f>
        <v/>
      </c>
      <c r="G16" s="628"/>
      <c r="H16" s="628"/>
      <c r="I16" s="628"/>
      <c r="J16" s="628"/>
      <c r="K16" s="628"/>
      <c r="L16" s="628"/>
      <c r="M16" s="628"/>
      <c r="N16" s="628"/>
      <c r="O16" s="628"/>
      <c r="P16" s="628"/>
      <c r="Q16" s="629"/>
      <c r="R16" s="60"/>
    </row>
    <row r="17" spans="1:18" ht="16.5" customHeight="1">
      <c r="A17" s="516" t="s">
        <v>6</v>
      </c>
      <c r="B17" s="517"/>
      <c r="C17" s="517"/>
      <c r="D17" s="517"/>
      <c r="E17" s="518"/>
      <c r="F17" s="541" t="s">
        <v>296</v>
      </c>
      <c r="G17" s="541"/>
      <c r="H17" s="539" t="str">
        <f>IF(基本情報入力シート!D46="","有　・　無",基本情報入力シート!D46)</f>
        <v>有　・　無</v>
      </c>
      <c r="I17" s="539"/>
      <c r="J17" s="600" t="s">
        <v>297</v>
      </c>
      <c r="K17" s="601"/>
      <c r="L17" s="539" t="str">
        <f>IF(基本情報入力シート!D47="","有　・　無",基本情報入力シート!D47)</f>
        <v>有　・　無</v>
      </c>
      <c r="M17" s="539"/>
      <c r="N17" s="600" t="s">
        <v>298</v>
      </c>
      <c r="O17" s="601"/>
      <c r="P17" s="539" t="str">
        <f>IF(基本情報入力シート!D48="","有　・　無",基本情報入力シート!D48)</f>
        <v>有　・　無</v>
      </c>
      <c r="Q17" s="539"/>
    </row>
    <row r="18" spans="1:18" ht="16.5" customHeight="1">
      <c r="A18" s="519"/>
      <c r="B18" s="520"/>
      <c r="C18" s="520"/>
      <c r="D18" s="520"/>
      <c r="E18" s="521"/>
      <c r="F18" s="600" t="s">
        <v>464</v>
      </c>
      <c r="G18" s="601"/>
      <c r="H18" s="539" t="str">
        <f>IF(基本情報入力シート!D49="","有　・　無",基本情報入力シート!D49)</f>
        <v>有　・　無</v>
      </c>
      <c r="I18" s="539"/>
      <c r="J18" s="540" t="s">
        <v>243</v>
      </c>
      <c r="K18" s="540"/>
      <c r="L18" s="539" t="str">
        <f>IF(基本情報入力シート!D50="","有　・　無",基本情報入力シート!D50)</f>
        <v>有　・　無</v>
      </c>
      <c r="M18" s="539"/>
      <c r="N18" s="642"/>
      <c r="O18" s="643"/>
      <c r="P18" s="542"/>
      <c r="Q18" s="543"/>
    </row>
    <row r="19" spans="1:18" ht="16.5" customHeight="1">
      <c r="A19" s="516" t="s">
        <v>4</v>
      </c>
      <c r="B19" s="517"/>
      <c r="C19" s="517"/>
      <c r="D19" s="517"/>
      <c r="E19" s="518"/>
      <c r="F19" s="541" t="s">
        <v>578</v>
      </c>
      <c r="G19" s="541"/>
      <c r="H19" s="544" t="str">
        <f>IF(基本情報入力シート!D51="","有　・　無",基本情報入力シート!D51)</f>
        <v>有　・　無</v>
      </c>
      <c r="I19" s="545"/>
      <c r="J19" s="541" t="s">
        <v>218</v>
      </c>
      <c r="K19" s="541"/>
      <c r="L19" s="539" t="str">
        <f>IF(基本情報入力シート!D52="","有　・　無",基本情報入力シート!D52)</f>
        <v>有　・　無</v>
      </c>
      <c r="M19" s="539"/>
      <c r="N19" s="600" t="s">
        <v>219</v>
      </c>
      <c r="O19" s="601"/>
      <c r="P19" s="539" t="str">
        <f>IF(基本情報入力シート!D53="","有　・　無",基本情報入力シート!D53)</f>
        <v>有　・　無</v>
      </c>
      <c r="Q19" s="539"/>
    </row>
    <row r="20" spans="1:18" ht="16.5" customHeight="1">
      <c r="A20" s="519"/>
      <c r="B20" s="520"/>
      <c r="C20" s="520"/>
      <c r="D20" s="520"/>
      <c r="E20" s="521"/>
      <c r="F20" s="541" t="s">
        <v>220</v>
      </c>
      <c r="G20" s="541"/>
      <c r="H20" s="539" t="str">
        <f>IF(基本情報入力シート!D54="","有　・　無",基本情報入力シート!D54)</f>
        <v>有　・　無</v>
      </c>
      <c r="I20" s="539"/>
      <c r="J20" s="185"/>
      <c r="K20" s="186"/>
      <c r="L20" s="542"/>
      <c r="M20" s="543"/>
      <c r="N20" s="185"/>
      <c r="O20" s="186"/>
      <c r="P20" s="542"/>
      <c r="Q20" s="543"/>
    </row>
    <row r="21" spans="1:18" ht="16.5" customHeight="1">
      <c r="A21" s="562" t="s">
        <v>5</v>
      </c>
      <c r="B21" s="563"/>
      <c r="C21" s="563"/>
      <c r="D21" s="563"/>
      <c r="E21" s="563"/>
      <c r="F21" s="581" t="str">
        <f>基本情報入力シート!D55&amp;"　 年"</f>
        <v>　 年</v>
      </c>
      <c r="G21" s="582"/>
      <c r="H21" s="400" t="s">
        <v>263</v>
      </c>
      <c r="I21" s="404"/>
      <c r="J21" s="404"/>
      <c r="K21" s="617"/>
      <c r="L21" s="630" t="str">
        <f>基本情報入力シート!D56&amp;"　人"&amp;"（うち技術職員数　 "&amp;IF(基本情報入力シート!D57="","　人）",基本情報入力シート!D57&amp;"　人）")</f>
        <v>　人（うち技術職員数　 　人）</v>
      </c>
      <c r="M21" s="631"/>
      <c r="N21" s="631"/>
      <c r="O21" s="631"/>
      <c r="P21" s="631"/>
      <c r="Q21" s="631"/>
      <c r="R21" s="6"/>
    </row>
    <row r="22" spans="1:18" ht="11.25" customHeight="1">
      <c r="A22" s="22" t="s">
        <v>271</v>
      </c>
    </row>
    <row r="23" spans="1:18" ht="15.75" customHeight="1">
      <c r="A23" s="2" t="s">
        <v>11</v>
      </c>
      <c r="B23" s="2"/>
      <c r="C23" s="2"/>
      <c r="D23" s="2"/>
      <c r="E23" s="2"/>
      <c r="F23" s="2"/>
    </row>
    <row r="24" spans="1:18" ht="14.25" customHeight="1">
      <c r="A24" s="534" t="s">
        <v>32</v>
      </c>
      <c r="B24" s="602"/>
      <c r="C24" s="602"/>
      <c r="D24" s="602"/>
      <c r="E24" s="602"/>
      <c r="F24" s="618" t="str">
        <f>IF(基本情報入力シート!D20="","",基本情報入力シート!D20)</f>
        <v/>
      </c>
      <c r="G24" s="619"/>
      <c r="H24" s="619"/>
      <c r="I24" s="619"/>
      <c r="J24" s="619"/>
      <c r="K24" s="619"/>
      <c r="L24" s="619"/>
      <c r="M24" s="619"/>
      <c r="N24" s="619"/>
      <c r="O24" s="619"/>
      <c r="P24" s="619"/>
      <c r="Q24" s="620"/>
      <c r="R24" s="6"/>
    </row>
    <row r="25" spans="1:18" ht="13.5" customHeight="1">
      <c r="A25" s="546" t="s">
        <v>13</v>
      </c>
      <c r="B25" s="547"/>
      <c r="C25" s="547"/>
      <c r="D25" s="547"/>
      <c r="E25" s="548"/>
      <c r="F25" s="549" t="str">
        <f>IF(基本情報入力シート!D21="","",基本情報入力シート!D21)</f>
        <v/>
      </c>
      <c r="G25" s="550"/>
      <c r="H25" s="550"/>
      <c r="I25" s="550"/>
      <c r="J25" s="550"/>
      <c r="K25" s="550"/>
      <c r="L25" s="550"/>
      <c r="M25" s="550"/>
      <c r="N25" s="550"/>
      <c r="O25" s="550"/>
      <c r="P25" s="550"/>
      <c r="Q25" s="551"/>
      <c r="R25" s="6"/>
    </row>
    <row r="26" spans="1:18" ht="13.5" customHeight="1">
      <c r="A26" s="519"/>
      <c r="B26" s="520"/>
      <c r="C26" s="520"/>
      <c r="D26" s="520"/>
      <c r="E26" s="521"/>
      <c r="F26" s="552"/>
      <c r="G26" s="553"/>
      <c r="H26" s="553"/>
      <c r="I26" s="553"/>
      <c r="J26" s="553"/>
      <c r="K26" s="553"/>
      <c r="L26" s="553"/>
      <c r="M26" s="553"/>
      <c r="N26" s="553"/>
      <c r="O26" s="553"/>
      <c r="P26" s="553"/>
      <c r="Q26" s="554"/>
      <c r="R26" s="6"/>
    </row>
    <row r="27" spans="1:18" ht="15" customHeight="1">
      <c r="A27" s="533" t="s">
        <v>24</v>
      </c>
      <c r="B27" s="534"/>
      <c r="C27" s="534"/>
      <c r="D27" s="534"/>
      <c r="E27" s="534"/>
      <c r="F27" s="647" t="str">
        <f>IF(基本情報入力シート!D22="","",基本情報入力シート!D22)</f>
        <v/>
      </c>
      <c r="G27" s="648"/>
      <c r="H27" s="648"/>
      <c r="I27" s="648"/>
      <c r="J27" s="648"/>
      <c r="K27" s="648"/>
      <c r="L27" s="648"/>
      <c r="M27" s="648"/>
      <c r="N27" s="648"/>
      <c r="O27" s="648"/>
      <c r="P27" s="648"/>
      <c r="Q27" s="649"/>
      <c r="R27" s="6"/>
    </row>
    <row r="28" spans="1:18" ht="15" customHeight="1">
      <c r="A28" s="535" t="s">
        <v>12</v>
      </c>
      <c r="B28" s="535"/>
      <c r="C28" s="535"/>
      <c r="D28" s="535"/>
      <c r="E28" s="535"/>
      <c r="F28" s="644" t="str">
        <f>IF(基本情報入力シート!D24="","",基本情報入力シート!D24&amp;"　　"&amp;基本情報入力シート!D23)</f>
        <v/>
      </c>
      <c r="G28" s="645"/>
      <c r="H28" s="645"/>
      <c r="I28" s="645"/>
      <c r="J28" s="645"/>
      <c r="K28" s="645"/>
      <c r="L28" s="645"/>
      <c r="M28" s="645"/>
      <c r="N28" s="645"/>
      <c r="O28" s="645"/>
      <c r="P28" s="645"/>
      <c r="Q28" s="646"/>
      <c r="R28" s="6"/>
    </row>
    <row r="29" spans="1:18" ht="14.25" customHeight="1">
      <c r="A29" s="516" t="s">
        <v>245</v>
      </c>
      <c r="B29" s="517"/>
      <c r="C29" s="517"/>
      <c r="D29" s="517"/>
      <c r="E29" s="518"/>
      <c r="F29" s="583" t="str">
        <f>IF(基本情報入力シート!D25="","（〒　　　－　　　　）","( 〒"&amp;基本情報入力シート!D25&amp;" ) 　")</f>
        <v>（〒　　　－　　　　）</v>
      </c>
      <c r="G29" s="584"/>
      <c r="H29" s="584"/>
      <c r="I29" s="522" t="str">
        <f>IF(基本情報入力シート!D26="","",基本情報入力シート!D26)</f>
        <v/>
      </c>
      <c r="J29" s="522"/>
      <c r="K29" s="522"/>
      <c r="L29" s="522"/>
      <c r="M29" s="522"/>
      <c r="N29" s="522"/>
      <c r="O29" s="522"/>
      <c r="P29" s="522"/>
      <c r="Q29" s="523"/>
      <c r="R29" s="6"/>
    </row>
    <row r="30" spans="1:18" ht="14.25" customHeight="1">
      <c r="A30" s="519"/>
      <c r="B30" s="520"/>
      <c r="C30" s="520"/>
      <c r="D30" s="520"/>
      <c r="E30" s="521"/>
      <c r="F30" s="585"/>
      <c r="G30" s="586"/>
      <c r="H30" s="586"/>
      <c r="I30" s="524" t="str">
        <f>IF(基本情報入力シート!D27="","",基本情報入力シート!D27)</f>
        <v/>
      </c>
      <c r="J30" s="524"/>
      <c r="K30" s="524"/>
      <c r="L30" s="524"/>
      <c r="M30" s="524"/>
      <c r="N30" s="524"/>
      <c r="O30" s="524"/>
      <c r="P30" s="524"/>
      <c r="Q30" s="525"/>
      <c r="R30" s="6"/>
    </row>
    <row r="31" spans="1:18" ht="16.5" customHeight="1">
      <c r="A31" s="562" t="s">
        <v>14</v>
      </c>
      <c r="B31" s="563"/>
      <c r="C31" s="563"/>
      <c r="D31" s="563"/>
      <c r="E31" s="563"/>
      <c r="F31" s="555" t="str">
        <f>IF(基本情報入力シート!D28="","　　　　　　　－　　　　　－",基本情報入力シート!D28)</f>
        <v>　　　　　　　－　　　　　－</v>
      </c>
      <c r="G31" s="556"/>
      <c r="H31" s="556"/>
      <c r="I31" s="556"/>
      <c r="J31" s="556"/>
      <c r="K31" s="556"/>
      <c r="L31" s="556"/>
      <c r="M31" s="556"/>
      <c r="N31" s="556"/>
      <c r="O31" s="556"/>
      <c r="P31" s="556"/>
      <c r="Q31" s="557"/>
      <c r="R31" s="6"/>
    </row>
    <row r="32" spans="1:18" ht="16.5" customHeight="1">
      <c r="A32" s="562" t="s">
        <v>15</v>
      </c>
      <c r="B32" s="563"/>
      <c r="C32" s="563"/>
      <c r="D32" s="563"/>
      <c r="E32" s="563"/>
      <c r="F32" s="536" t="str">
        <f>IF(基本情報入力シート!D29="","　　　　　　　－　　　　　－",基本情報入力シート!D29)</f>
        <v>　　　　　　　－　　　　　－</v>
      </c>
      <c r="G32" s="537"/>
      <c r="H32" s="537"/>
      <c r="I32" s="537"/>
      <c r="J32" s="537"/>
      <c r="K32" s="537"/>
      <c r="L32" s="537"/>
      <c r="M32" s="537"/>
      <c r="N32" s="537"/>
      <c r="O32" s="537"/>
      <c r="P32" s="537"/>
      <c r="Q32" s="538"/>
      <c r="R32" s="6"/>
    </row>
    <row r="33" spans="1:18" ht="16.5" customHeight="1">
      <c r="A33" s="530" t="s">
        <v>282</v>
      </c>
      <c r="B33" s="531"/>
      <c r="C33" s="531"/>
      <c r="D33" s="531"/>
      <c r="E33" s="532"/>
      <c r="F33" s="555" t="str">
        <f>IF(基本情報入力シート!D30="","",基本情報入力シート!D30)</f>
        <v/>
      </c>
      <c r="G33" s="556"/>
      <c r="H33" s="556"/>
      <c r="I33" s="556"/>
      <c r="J33" s="556"/>
      <c r="K33" s="556"/>
      <c r="L33" s="556"/>
      <c r="M33" s="556"/>
      <c r="N33" s="556"/>
      <c r="O33" s="556"/>
      <c r="P33" s="556"/>
      <c r="Q33" s="557"/>
      <c r="R33" s="60"/>
    </row>
    <row r="34" spans="1:18" ht="14.25" customHeight="1">
      <c r="A34" s="2" t="s">
        <v>246</v>
      </c>
      <c r="B34" s="2"/>
      <c r="C34" s="2"/>
      <c r="D34" s="2"/>
      <c r="E34" s="2"/>
      <c r="F34" s="2"/>
    </row>
    <row r="35" spans="1:18" ht="12" customHeight="1">
      <c r="A35" s="534" t="s">
        <v>24</v>
      </c>
      <c r="B35" s="602"/>
      <c r="C35" s="602"/>
      <c r="D35" s="602"/>
      <c r="E35" s="602"/>
      <c r="F35" s="594" t="str">
        <f>IF(基本情報入力シート!D34="","",基本情報入力シート!D34)</f>
        <v/>
      </c>
      <c r="G35" s="595"/>
      <c r="H35" s="595"/>
      <c r="I35" s="595"/>
      <c r="J35" s="595"/>
      <c r="K35" s="595"/>
      <c r="L35" s="595"/>
      <c r="M35" s="595"/>
      <c r="N35" s="595"/>
      <c r="O35" s="595"/>
      <c r="P35" s="595"/>
      <c r="Q35" s="596"/>
      <c r="R35" s="6"/>
    </row>
    <row r="36" spans="1:18" ht="16.5" customHeight="1">
      <c r="A36" s="650" t="s">
        <v>247</v>
      </c>
      <c r="B36" s="651"/>
      <c r="C36" s="651"/>
      <c r="D36" s="651"/>
      <c r="E36" s="652"/>
      <c r="F36" s="644" t="str">
        <f>IF(NOT(ISBLANK(基本情報入力シート!D38)),基本情報入力シート!D38,IF(NOT(ISBLANK(基本情報入力シート!D31)),基本情報入力シート!D31&amp;基本情報入力シート!D32&amp;基本情報入力シート!D33&amp;基本情報入力シート!D35,""))</f>
        <v/>
      </c>
      <c r="G36" s="653"/>
      <c r="H36" s="653"/>
      <c r="I36" s="653"/>
      <c r="J36" s="653"/>
      <c r="K36" s="653"/>
      <c r="L36" s="653"/>
      <c r="M36" s="653"/>
      <c r="N36" s="653"/>
      <c r="O36" s="653"/>
      <c r="P36" s="653"/>
      <c r="Q36" s="654"/>
      <c r="R36" s="6"/>
    </row>
    <row r="37" spans="1:18" ht="15" customHeight="1">
      <c r="A37" s="562" t="s">
        <v>244</v>
      </c>
      <c r="B37" s="563"/>
      <c r="C37" s="563"/>
      <c r="D37" s="563"/>
      <c r="E37" s="563"/>
      <c r="F37" s="555" t="str">
        <f>IF(NOT(ISBLANK(基本情報入力シート!D43)),基本情報入力シート!D43,IF(NOT(ISBLANK(基本情報入力シート!D36)),基本情報入力シート!D36,"　　　　　　　　　　　　　　　　　-"))</f>
        <v>　　　　　　　　　　　　　　　　　-</v>
      </c>
      <c r="G37" s="556"/>
      <c r="H37" s="556"/>
      <c r="I37" s="556"/>
      <c r="J37" s="556"/>
      <c r="K37" s="556"/>
      <c r="L37" s="556"/>
      <c r="M37" s="556"/>
      <c r="N37" s="556"/>
      <c r="O37" s="556"/>
      <c r="P37" s="556"/>
      <c r="Q37" s="557"/>
      <c r="R37" s="6"/>
    </row>
    <row r="38" spans="1:18" ht="15" customHeight="1">
      <c r="A38" s="562" t="s">
        <v>617</v>
      </c>
      <c r="B38" s="563"/>
      <c r="C38" s="563"/>
      <c r="D38" s="563"/>
      <c r="E38" s="563"/>
      <c r="F38" s="555" t="str">
        <f>IF(NOT(ISBLANK(基本情報入力シート!D44)),基本情報入力シート!D44,IF(NOT(ISBLANK(基本情報入力シート!D37)),基本情報入力シート!D37,"　　　　　　　　　　　　　　　　　-"))</f>
        <v>　　　　　　　　　　　　　　　　　-</v>
      </c>
      <c r="G38" s="556"/>
      <c r="H38" s="556"/>
      <c r="I38" s="556"/>
      <c r="J38" s="556"/>
      <c r="K38" s="556"/>
      <c r="L38" s="556"/>
      <c r="M38" s="556"/>
      <c r="N38" s="556"/>
      <c r="O38" s="556"/>
      <c r="P38" s="556"/>
      <c r="Q38" s="557"/>
      <c r="R38" s="6"/>
    </row>
    <row r="39" spans="1:18" ht="13.5" customHeight="1">
      <c r="A39" s="2" t="s">
        <v>23</v>
      </c>
      <c r="B39" s="58"/>
      <c r="C39" s="58"/>
      <c r="F39" s="597" t="s">
        <v>177</v>
      </c>
      <c r="G39" s="598"/>
      <c r="H39" s="542" t="s">
        <v>18</v>
      </c>
      <c r="I39" s="543"/>
      <c r="J39" s="580" t="s">
        <v>19</v>
      </c>
      <c r="K39" s="318"/>
      <c r="L39" s="580" t="s">
        <v>20</v>
      </c>
      <c r="M39" s="318"/>
      <c r="N39" s="580" t="s">
        <v>21</v>
      </c>
      <c r="O39" s="318"/>
      <c r="P39" s="580" t="s">
        <v>22</v>
      </c>
      <c r="Q39" s="318"/>
    </row>
    <row r="40" spans="1:18" ht="15" customHeight="1">
      <c r="A40" s="562" t="s">
        <v>16</v>
      </c>
      <c r="B40" s="563"/>
      <c r="C40" s="563"/>
      <c r="D40" s="563"/>
      <c r="E40" s="563"/>
      <c r="F40" s="558" t="str">
        <f>IF(基本情報入力シート!C60="","千円",TEXT(基本情報入力シート!C60,"＃，＃＃０")&amp;"千円")</f>
        <v>千円</v>
      </c>
      <c r="G40" s="587"/>
      <c r="H40" s="558" t="str">
        <f>IF(基本情報入力シート!C61="","千円",TEXT(基本情報入力シート!C61,"＃，＃＃０")&amp;"千円")</f>
        <v>千円</v>
      </c>
      <c r="I40" s="559"/>
      <c r="J40" s="570"/>
      <c r="K40" s="570"/>
      <c r="L40" s="570"/>
      <c r="M40" s="570"/>
      <c r="N40" s="570"/>
      <c r="O40" s="570"/>
      <c r="P40" s="570"/>
      <c r="Q40" s="570"/>
    </row>
    <row r="41" spans="1:18" ht="15" customHeight="1">
      <c r="A41" s="562" t="s">
        <v>17</v>
      </c>
      <c r="B41" s="563"/>
      <c r="C41" s="563"/>
      <c r="D41" s="563"/>
      <c r="E41" s="563"/>
      <c r="F41" s="603"/>
      <c r="G41" s="604"/>
      <c r="H41" s="558" t="str">
        <f>IF(基本情報入力シート!F61="","千円",TEXT(基本情報入力シート!F61,"＃，＃＃０")&amp;"千円")</f>
        <v>千円</v>
      </c>
      <c r="I41" s="559"/>
      <c r="J41" s="558" t="str">
        <f>IF(基本情報入力シート!F62="","千円",TEXT(基本情報入力シート!F62,"＃，＃＃０")&amp;"千円")</f>
        <v>千円</v>
      </c>
      <c r="K41" s="559"/>
      <c r="L41" s="558" t="str">
        <f>IF(基本情報入力シート!F63="","千円",TEXT(基本情報入力シート!F63,"＃，＃＃０")&amp;"千円")</f>
        <v>千円</v>
      </c>
      <c r="M41" s="559"/>
      <c r="N41" s="558" t="str">
        <f>IF(基本情報入力シート!F64="","千円",TEXT(基本情報入力シート!F64,"＃，＃＃０")&amp;"千円")</f>
        <v>千円</v>
      </c>
      <c r="O41" s="559"/>
      <c r="P41" s="558" t="str">
        <f>IF(基本情報入力シート!F65="","千円",TEXT(基本情報入力シート!F65,"＃，＃＃０")&amp;"千円")</f>
        <v>千円</v>
      </c>
      <c r="Q41" s="559"/>
    </row>
    <row r="42" spans="1:18" ht="14.25" customHeight="1">
      <c r="A42" s="2" t="s">
        <v>25</v>
      </c>
      <c r="B42" s="2"/>
      <c r="C42" s="2"/>
      <c r="D42" s="2"/>
      <c r="E42" s="2"/>
      <c r="F42" s="2"/>
      <c r="G42" s="2"/>
      <c r="H42" s="2"/>
      <c r="I42" s="2"/>
      <c r="J42" s="2"/>
      <c r="K42" s="2"/>
    </row>
    <row r="43" spans="1:18" ht="11.25" customHeight="1">
      <c r="A43" s="560" t="s">
        <v>545</v>
      </c>
      <c r="B43" s="561"/>
      <c r="C43" s="561"/>
      <c r="D43" s="561"/>
      <c r="E43" s="561"/>
      <c r="F43" s="561"/>
      <c r="G43" s="561"/>
      <c r="H43" s="561"/>
      <c r="I43" s="561"/>
      <c r="J43" s="561"/>
      <c r="K43" s="561"/>
      <c r="L43" s="561"/>
      <c r="M43" s="561"/>
      <c r="N43" s="561"/>
      <c r="O43" s="561"/>
      <c r="P43" s="561"/>
      <c r="Q43" s="561"/>
    </row>
    <row r="44" spans="1:18" ht="11.25" customHeight="1">
      <c r="A44" s="560" t="s">
        <v>579</v>
      </c>
      <c r="B44" s="561"/>
      <c r="C44" s="561"/>
      <c r="D44" s="561"/>
      <c r="E44" s="561"/>
      <c r="F44" s="561"/>
      <c r="G44" s="561"/>
      <c r="H44" s="561"/>
      <c r="I44" s="561"/>
      <c r="J44" s="561"/>
      <c r="K44" s="561"/>
      <c r="L44" s="561"/>
      <c r="M44" s="561"/>
      <c r="N44" s="561"/>
      <c r="O44" s="561"/>
      <c r="P44" s="561"/>
      <c r="Q44" s="561"/>
    </row>
    <row r="45" spans="1:18" ht="11.25" customHeight="1">
      <c r="A45" s="560" t="s">
        <v>330</v>
      </c>
      <c r="B45" s="561"/>
      <c r="C45" s="561"/>
      <c r="D45" s="561"/>
      <c r="E45" s="561"/>
      <c r="F45" s="561"/>
      <c r="G45" s="561"/>
      <c r="H45" s="561"/>
      <c r="I45" s="561"/>
      <c r="J45" s="561"/>
      <c r="K45" s="561"/>
      <c r="L45" s="561"/>
      <c r="M45" s="561"/>
      <c r="N45" s="561"/>
      <c r="O45" s="561"/>
      <c r="P45" s="561"/>
      <c r="Q45" s="561"/>
    </row>
    <row r="46" spans="1:18" ht="18" customHeight="1">
      <c r="A46" s="608" t="s">
        <v>29</v>
      </c>
      <c r="B46" s="316" t="s">
        <v>26</v>
      </c>
      <c r="C46" s="316"/>
      <c r="D46" s="316"/>
      <c r="E46" s="316"/>
      <c r="F46" s="400" t="s">
        <v>30</v>
      </c>
      <c r="G46" s="401"/>
      <c r="H46" s="401"/>
      <c r="I46" s="401"/>
      <c r="J46" s="401"/>
      <c r="K46" s="401"/>
      <c r="L46" s="401"/>
      <c r="M46" s="401"/>
      <c r="N46" s="402"/>
      <c r="O46" s="564" t="s">
        <v>544</v>
      </c>
      <c r="P46" s="565"/>
      <c r="Q46" s="566"/>
    </row>
    <row r="47" spans="1:18" ht="18" customHeight="1">
      <c r="A47" s="609"/>
      <c r="B47" s="146" t="s">
        <v>27</v>
      </c>
      <c r="C47" s="316" t="s">
        <v>28</v>
      </c>
      <c r="D47" s="318"/>
      <c r="E47" s="318"/>
      <c r="F47" s="32" t="s">
        <v>233</v>
      </c>
      <c r="G47" s="32" t="s">
        <v>234</v>
      </c>
      <c r="H47" s="32" t="s">
        <v>235</v>
      </c>
      <c r="I47" s="32" t="s">
        <v>236</v>
      </c>
      <c r="J47" s="32" t="s">
        <v>237</v>
      </c>
      <c r="K47" s="32" t="s">
        <v>238</v>
      </c>
      <c r="L47" s="32" t="s">
        <v>239</v>
      </c>
      <c r="M47" s="32" t="s">
        <v>240</v>
      </c>
      <c r="N47" s="32" t="s">
        <v>241</v>
      </c>
      <c r="O47" s="345"/>
      <c r="P47" s="346"/>
      <c r="Q47" s="567"/>
    </row>
    <row r="48" spans="1:18" ht="15.75" customHeight="1">
      <c r="A48" s="571">
        <v>1</v>
      </c>
      <c r="B48" s="318" t="str">
        <f>IF(基本情報入力シート!C112="","",基本情報入力シート!C112)</f>
        <v/>
      </c>
      <c r="C48" s="569" t="str">
        <f>IF(B48="","",VLOOKUP(B48,営業種目・細目コードリスト!$A$2:$K$150,2))</f>
        <v/>
      </c>
      <c r="D48" s="569"/>
      <c r="E48" s="569"/>
      <c r="F48" s="5" t="str">
        <f>IF(基本情報入力シート!F112="","",基本情報入力シート!F112)</f>
        <v/>
      </c>
      <c r="G48" s="5" t="str">
        <f>IF(基本情報入力シート!G112="","",基本情報入力シート!G112)</f>
        <v/>
      </c>
      <c r="H48" s="5" t="str">
        <f>IF(基本情報入力シート!H112="","",基本情報入力シート!H112)</f>
        <v/>
      </c>
      <c r="I48" s="5" t="str">
        <f>IF(基本情報入力シート!I112="","",基本情報入力シート!I112)</f>
        <v/>
      </c>
      <c r="J48" s="5" t="str">
        <f>IF(基本情報入力シート!J112="","",基本情報入力シート!J112)</f>
        <v/>
      </c>
      <c r="K48" s="5" t="str">
        <f>IF(基本情報入力シート!K112="","",基本情報入力シート!K112)</f>
        <v/>
      </c>
      <c r="L48" s="5" t="str">
        <f>IF(基本情報入力シート!L112="","",基本情報入力シート!L112)</f>
        <v/>
      </c>
      <c r="M48" s="5" t="str">
        <f>IF(基本情報入力シート!M112="","",基本情報入力シート!M112)</f>
        <v/>
      </c>
      <c r="N48" s="5" t="str">
        <f>IF(基本情報入力シート!N112="","",基本情報入力シート!N112)</f>
        <v/>
      </c>
      <c r="O48" s="348"/>
      <c r="P48" s="349"/>
      <c r="Q48" s="568"/>
    </row>
    <row r="49" spans="1:17" ht="18.75" customHeight="1">
      <c r="A49" s="572"/>
      <c r="B49" s="318"/>
      <c r="C49" s="569"/>
      <c r="D49" s="569"/>
      <c r="E49" s="569"/>
      <c r="F49" s="37">
        <v>99</v>
      </c>
      <c r="G49" s="606" t="str">
        <f>IF(基本情報入力シート!O112="","",基本情報入力シート!O112)</f>
        <v/>
      </c>
      <c r="H49" s="607"/>
      <c r="I49" s="607"/>
      <c r="J49" s="607"/>
      <c r="K49" s="607"/>
      <c r="L49" s="607"/>
      <c r="M49" s="607"/>
      <c r="N49" s="607"/>
      <c r="O49" s="607"/>
      <c r="P49" s="607"/>
      <c r="Q49" s="607"/>
    </row>
    <row r="50" spans="1:17" ht="15.75" customHeight="1">
      <c r="A50" s="571">
        <v>2</v>
      </c>
      <c r="B50" s="605" t="str">
        <f>IF(基本情報入力シート!C113="","",基本情報入力シート!C113)</f>
        <v/>
      </c>
      <c r="C50" s="569" t="str">
        <f>IF(B50="","",VLOOKUP(B50,営業種目・細目コードリスト!$A$2:$K$150,2))</f>
        <v/>
      </c>
      <c r="D50" s="569"/>
      <c r="E50" s="569"/>
      <c r="F50" s="5" t="str">
        <f>IF(基本情報入力シート!F113="","",基本情報入力シート!F113)</f>
        <v/>
      </c>
      <c r="G50" s="5" t="str">
        <f>IF(基本情報入力シート!G113="","",基本情報入力シート!G113)</f>
        <v/>
      </c>
      <c r="H50" s="5" t="str">
        <f>IF(基本情報入力シート!H113="","",基本情報入力シート!H113)</f>
        <v/>
      </c>
      <c r="I50" s="5" t="str">
        <f>IF(基本情報入力シート!I113="","",基本情報入力シート!I113)</f>
        <v/>
      </c>
      <c r="J50" s="5" t="str">
        <f>IF(基本情報入力シート!J113="","",基本情報入力シート!J113)</f>
        <v/>
      </c>
      <c r="K50" s="5" t="str">
        <f>IF(基本情報入力シート!K113="","",基本情報入力シート!K113)</f>
        <v/>
      </c>
      <c r="L50" s="5" t="str">
        <f>IF(基本情報入力シート!L113="","",基本情報入力シート!L113)</f>
        <v/>
      </c>
      <c r="M50" s="5" t="str">
        <f>IF(基本情報入力シート!M113="","",基本情報入力シート!M113)</f>
        <v/>
      </c>
      <c r="N50" s="5" t="str">
        <f>IF(基本情報入力シート!N113="","",基本情報入力シート!N113)</f>
        <v/>
      </c>
      <c r="O50" s="599"/>
      <c r="P50" s="599"/>
      <c r="Q50" s="599"/>
    </row>
    <row r="51" spans="1:17" ht="18.75" customHeight="1">
      <c r="A51" s="572"/>
      <c r="B51" s="368"/>
      <c r="C51" s="569"/>
      <c r="D51" s="569"/>
      <c r="E51" s="569"/>
      <c r="F51" s="37">
        <v>99</v>
      </c>
      <c r="G51" s="606" t="str">
        <f>IF(基本情報入力シート!O113="","",基本情報入力シート!O113)</f>
        <v/>
      </c>
      <c r="H51" s="607"/>
      <c r="I51" s="607"/>
      <c r="J51" s="607"/>
      <c r="K51" s="607"/>
      <c r="L51" s="607"/>
      <c r="M51" s="607"/>
      <c r="N51" s="607"/>
      <c r="O51" s="607"/>
      <c r="P51" s="607"/>
      <c r="Q51" s="607"/>
    </row>
    <row r="52" spans="1:17" ht="15.75" customHeight="1">
      <c r="A52" s="571">
        <v>3</v>
      </c>
      <c r="B52" s="605" t="str">
        <f>IF(基本情報入力シート!C114="","",基本情報入力シート!C114)</f>
        <v/>
      </c>
      <c r="C52" s="569" t="str">
        <f>IF(B52="","",VLOOKUP(B52,営業種目・細目コードリスト!$A$2:$K$150,2))</f>
        <v/>
      </c>
      <c r="D52" s="569"/>
      <c r="E52" s="569"/>
      <c r="F52" s="5" t="str">
        <f>IF(基本情報入力シート!F114="","",基本情報入力シート!F114)</f>
        <v/>
      </c>
      <c r="G52" s="5" t="str">
        <f>IF(基本情報入力シート!G114="","",基本情報入力シート!G114)</f>
        <v/>
      </c>
      <c r="H52" s="5" t="str">
        <f>IF(基本情報入力シート!H114="","",基本情報入力シート!H114)</f>
        <v/>
      </c>
      <c r="I52" s="5" t="str">
        <f>IF(基本情報入力シート!I114="","",基本情報入力シート!I114)</f>
        <v/>
      </c>
      <c r="J52" s="5" t="str">
        <f>IF(基本情報入力シート!J114="","",基本情報入力シート!J114)</f>
        <v/>
      </c>
      <c r="K52" s="5" t="str">
        <f>IF(基本情報入力シート!K114="","",基本情報入力シート!K114)</f>
        <v/>
      </c>
      <c r="L52" s="5" t="str">
        <f>IF(基本情報入力シート!L114="","",基本情報入力シート!L114)</f>
        <v/>
      </c>
      <c r="M52" s="5" t="str">
        <f>IF(基本情報入力シート!M114="","",基本情報入力シート!M114)</f>
        <v/>
      </c>
      <c r="N52" s="5" t="str">
        <f>IF(基本情報入力シート!N114="","",基本情報入力シート!N114)</f>
        <v/>
      </c>
      <c r="O52" s="599"/>
      <c r="P52" s="599"/>
      <c r="Q52" s="599"/>
    </row>
    <row r="53" spans="1:17" ht="18.75" customHeight="1">
      <c r="A53" s="572"/>
      <c r="B53" s="368"/>
      <c r="C53" s="569"/>
      <c r="D53" s="569"/>
      <c r="E53" s="569"/>
      <c r="F53" s="37">
        <v>99</v>
      </c>
      <c r="G53" s="606" t="str">
        <f>IF(基本情報入力シート!O114="","",基本情報入力シート!O114)</f>
        <v/>
      </c>
      <c r="H53" s="607"/>
      <c r="I53" s="607"/>
      <c r="J53" s="607"/>
      <c r="K53" s="607"/>
      <c r="L53" s="607"/>
      <c r="M53" s="607"/>
      <c r="N53" s="607"/>
      <c r="O53" s="607"/>
      <c r="P53" s="607"/>
      <c r="Q53" s="607"/>
    </row>
    <row r="54" spans="1:17" ht="15.75" customHeight="1">
      <c r="A54" s="571">
        <v>4</v>
      </c>
      <c r="B54" s="318" t="str">
        <f>IF(基本情報入力シート!C115="","",基本情報入力シート!C115)</f>
        <v/>
      </c>
      <c r="C54" s="569" t="str">
        <f>IF(B54="","",VLOOKUP(B54,営業種目・細目コードリスト!$A$2:$K$150,2))</f>
        <v/>
      </c>
      <c r="D54" s="569"/>
      <c r="E54" s="569"/>
      <c r="F54" s="5" t="str">
        <f>IF(基本情報入力シート!F115="","",基本情報入力シート!F115)</f>
        <v/>
      </c>
      <c r="G54" s="5" t="str">
        <f>IF(基本情報入力シート!G115="","",基本情報入力シート!G115)</f>
        <v/>
      </c>
      <c r="H54" s="5" t="str">
        <f>IF(基本情報入力シート!H115="","",基本情報入力シート!H115)</f>
        <v/>
      </c>
      <c r="I54" s="5" t="str">
        <f>IF(基本情報入力シート!I115="","",基本情報入力シート!I115)</f>
        <v/>
      </c>
      <c r="J54" s="5" t="str">
        <f>IF(基本情報入力シート!J115="","",基本情報入力シート!J115)</f>
        <v/>
      </c>
      <c r="K54" s="5" t="str">
        <f>IF(基本情報入力シート!K115="","",基本情報入力シート!K115)</f>
        <v/>
      </c>
      <c r="L54" s="5" t="str">
        <f>IF(基本情報入力シート!L115="","",基本情報入力シート!L115)</f>
        <v/>
      </c>
      <c r="M54" s="5" t="str">
        <f>IF(基本情報入力シート!M115="","",基本情報入力シート!M115)</f>
        <v/>
      </c>
      <c r="N54" s="5" t="str">
        <f>IF(基本情報入力シート!N115="","",基本情報入力シート!N115)</f>
        <v/>
      </c>
      <c r="O54" s="599"/>
      <c r="P54" s="599"/>
      <c r="Q54" s="599"/>
    </row>
    <row r="55" spans="1:17" ht="18.75" customHeight="1">
      <c r="A55" s="572"/>
      <c r="B55" s="318"/>
      <c r="C55" s="569"/>
      <c r="D55" s="569"/>
      <c r="E55" s="569"/>
      <c r="F55" s="37">
        <v>99</v>
      </c>
      <c r="G55" s="606" t="str">
        <f>IF(基本情報入力シート!O115="","",基本情報入力シート!O115)</f>
        <v/>
      </c>
      <c r="H55" s="607"/>
      <c r="I55" s="607"/>
      <c r="J55" s="607"/>
      <c r="K55" s="607"/>
      <c r="L55" s="607"/>
      <c r="M55" s="607"/>
      <c r="N55" s="607"/>
      <c r="O55" s="607"/>
      <c r="P55" s="607"/>
      <c r="Q55" s="607"/>
    </row>
    <row r="56" spans="1:17" ht="15.75" customHeight="1">
      <c r="A56" s="571">
        <v>5</v>
      </c>
      <c r="B56" s="318" t="str">
        <f>IF(基本情報入力シート!C116="","",基本情報入力シート!C116)</f>
        <v/>
      </c>
      <c r="C56" s="569" t="str">
        <f>IF(B56="","",VLOOKUP(B56,営業種目・細目コードリスト!$A$2:$K$150,2))</f>
        <v/>
      </c>
      <c r="D56" s="569"/>
      <c r="E56" s="569"/>
      <c r="F56" s="5" t="str">
        <f>IF(基本情報入力シート!F116="","",基本情報入力シート!F116)</f>
        <v/>
      </c>
      <c r="G56" s="5" t="str">
        <f>IF(基本情報入力シート!G116="","",基本情報入力シート!G116)</f>
        <v/>
      </c>
      <c r="H56" s="5" t="str">
        <f>IF(基本情報入力シート!H116="","",基本情報入力シート!H116)</f>
        <v/>
      </c>
      <c r="I56" s="5" t="str">
        <f>IF(基本情報入力シート!I116="","",基本情報入力シート!I116)</f>
        <v/>
      </c>
      <c r="J56" s="5" t="str">
        <f>IF(基本情報入力シート!J116="","",基本情報入力シート!J116)</f>
        <v/>
      </c>
      <c r="K56" s="5" t="str">
        <f>IF(基本情報入力シート!K116="","",基本情報入力シート!K116)</f>
        <v/>
      </c>
      <c r="L56" s="5" t="str">
        <f>IF(基本情報入力シート!L116="","",基本情報入力シート!L116)</f>
        <v/>
      </c>
      <c r="M56" s="5" t="str">
        <f>IF(基本情報入力シート!M116="","",基本情報入力シート!M116)</f>
        <v/>
      </c>
      <c r="N56" s="5" t="str">
        <f>IF(基本情報入力シート!N116="","",基本情報入力シート!N116)</f>
        <v/>
      </c>
      <c r="O56" s="599"/>
      <c r="P56" s="599"/>
      <c r="Q56" s="599"/>
    </row>
    <row r="57" spans="1:17" ht="18.75" customHeight="1">
      <c r="A57" s="572"/>
      <c r="B57" s="318"/>
      <c r="C57" s="569"/>
      <c r="D57" s="569"/>
      <c r="E57" s="569"/>
      <c r="F57" s="37">
        <v>99</v>
      </c>
      <c r="G57" s="606" t="str">
        <f>IF(基本情報入力シート!O116="","",基本情報入力シート!O116)</f>
        <v/>
      </c>
      <c r="H57" s="607"/>
      <c r="I57" s="607"/>
      <c r="J57" s="607"/>
      <c r="K57" s="607"/>
      <c r="L57" s="607"/>
      <c r="M57" s="607"/>
      <c r="N57" s="607"/>
      <c r="O57" s="607"/>
      <c r="P57" s="607"/>
      <c r="Q57" s="607"/>
    </row>
    <row r="58" spans="1:17" ht="6" customHeight="1">
      <c r="A58" s="92"/>
      <c r="B58" s="92"/>
      <c r="C58" s="92"/>
      <c r="D58" s="92"/>
      <c r="E58" s="92"/>
      <c r="F58" s="92"/>
      <c r="G58" s="22"/>
      <c r="H58" s="22"/>
      <c r="I58" s="22"/>
      <c r="J58" s="22"/>
      <c r="K58" s="22"/>
      <c r="L58" s="22"/>
      <c r="M58" s="22"/>
      <c r="N58" s="22"/>
      <c r="O58" s="22"/>
      <c r="P58" s="22"/>
      <c r="Q58" s="22"/>
    </row>
    <row r="59" spans="1:17" ht="6" customHeight="1">
      <c r="A59" s="22"/>
      <c r="B59" s="22"/>
      <c r="C59" s="22"/>
      <c r="D59" s="22"/>
      <c r="E59" s="22"/>
      <c r="F59" s="22"/>
      <c r="G59" s="22"/>
      <c r="H59" s="22"/>
      <c r="I59" s="22"/>
      <c r="J59" s="22"/>
      <c r="K59" s="22"/>
      <c r="L59" s="22"/>
      <c r="M59" s="22"/>
      <c r="N59" s="22"/>
      <c r="O59" s="22"/>
      <c r="P59" s="22"/>
      <c r="Q59" s="22"/>
    </row>
    <row r="60" spans="1:17" ht="15" customHeight="1">
      <c r="A60" s="656" t="s">
        <v>33</v>
      </c>
      <c r="B60" s="578"/>
      <c r="C60" s="578"/>
      <c r="D60" s="578"/>
      <c r="E60" s="578"/>
      <c r="F60" s="578"/>
      <c r="G60" s="578"/>
      <c r="H60" s="578"/>
      <c r="I60" s="578"/>
      <c r="J60" s="578"/>
      <c r="K60" s="578"/>
      <c r="L60" s="578"/>
      <c r="M60" s="578"/>
      <c r="N60" s="578"/>
      <c r="O60" s="578"/>
      <c r="P60" s="578"/>
      <c r="Q60" s="578"/>
    </row>
    <row r="61" spans="1:17" ht="2.25" customHeight="1">
      <c r="A61" s="145"/>
    </row>
    <row r="62" spans="1:17" ht="17.25" customHeight="1">
      <c r="A62" s="608" t="s">
        <v>29</v>
      </c>
      <c r="B62" s="316" t="s">
        <v>26</v>
      </c>
      <c r="C62" s="316"/>
      <c r="D62" s="316"/>
      <c r="E62" s="316"/>
      <c r="F62" s="400" t="s">
        <v>30</v>
      </c>
      <c r="G62" s="401"/>
      <c r="H62" s="401"/>
      <c r="I62" s="401"/>
      <c r="J62" s="401"/>
      <c r="K62" s="401"/>
      <c r="L62" s="401"/>
      <c r="M62" s="401"/>
      <c r="N62" s="402"/>
      <c r="O62" s="657" t="s">
        <v>544</v>
      </c>
      <c r="P62" s="657"/>
      <c r="Q62" s="657"/>
    </row>
    <row r="63" spans="1:17" ht="17.25" customHeight="1">
      <c r="A63" s="609"/>
      <c r="B63" s="146" t="s">
        <v>27</v>
      </c>
      <c r="C63" s="316" t="s">
        <v>28</v>
      </c>
      <c r="D63" s="318"/>
      <c r="E63" s="318"/>
      <c r="F63" s="32" t="s">
        <v>233</v>
      </c>
      <c r="G63" s="32" t="s">
        <v>234</v>
      </c>
      <c r="H63" s="32" t="s">
        <v>235</v>
      </c>
      <c r="I63" s="32" t="s">
        <v>236</v>
      </c>
      <c r="J63" s="32" t="s">
        <v>237</v>
      </c>
      <c r="K63" s="32" t="s">
        <v>238</v>
      </c>
      <c r="L63" s="32" t="s">
        <v>239</v>
      </c>
      <c r="M63" s="32" t="s">
        <v>240</v>
      </c>
      <c r="N63" s="32" t="s">
        <v>241</v>
      </c>
      <c r="O63" s="657"/>
      <c r="P63" s="657"/>
      <c r="Q63" s="657"/>
    </row>
    <row r="64" spans="1:17" ht="15" customHeight="1">
      <c r="A64" s="571">
        <v>6</v>
      </c>
      <c r="B64" s="318" t="str">
        <f>IF(基本情報入力シート!C117="","",基本情報入力シート!C117)</f>
        <v/>
      </c>
      <c r="C64" s="569" t="str">
        <f>IF(B64="","",VLOOKUP(B64,営業種目・細目コードリスト!$A$2:$K$150,2))</f>
        <v/>
      </c>
      <c r="D64" s="569"/>
      <c r="E64" s="569"/>
      <c r="F64" s="5" t="str">
        <f>IF(基本情報入力シート!F117="","",基本情報入力シート!F117)</f>
        <v/>
      </c>
      <c r="G64" s="5" t="str">
        <f>IF(基本情報入力シート!G117="","",基本情報入力シート!G117)</f>
        <v/>
      </c>
      <c r="H64" s="5" t="str">
        <f>IF(基本情報入力シート!H117="","",基本情報入力シート!H117)</f>
        <v/>
      </c>
      <c r="I64" s="5" t="str">
        <f>IF(基本情報入力シート!I117="","",基本情報入力シート!I117)</f>
        <v/>
      </c>
      <c r="J64" s="5" t="str">
        <f>IF(基本情報入力シート!J117="","",基本情報入力シート!J117)</f>
        <v/>
      </c>
      <c r="K64" s="5" t="str">
        <f>IF(基本情報入力シート!K117="","",基本情報入力シート!K117)</f>
        <v/>
      </c>
      <c r="L64" s="5" t="str">
        <f>IF(基本情報入力シート!L117="","",基本情報入力シート!L117)</f>
        <v/>
      </c>
      <c r="M64" s="5" t="str">
        <f>IF(基本情報入力シート!M117="","",基本情報入力シート!M117)</f>
        <v/>
      </c>
      <c r="N64" s="5" t="str">
        <f>IF(基本情報入力シート!N117="","",基本情報入力シート!N117)</f>
        <v/>
      </c>
      <c r="O64" s="375"/>
      <c r="P64" s="376"/>
      <c r="Q64" s="655"/>
    </row>
    <row r="65" spans="1:17" ht="18.75" customHeight="1">
      <c r="A65" s="572"/>
      <c r="B65" s="318"/>
      <c r="C65" s="569"/>
      <c r="D65" s="569"/>
      <c r="E65" s="569"/>
      <c r="F65" s="34">
        <v>99</v>
      </c>
      <c r="G65" s="358" t="str">
        <f>IF(基本情報入力シート!O117="","",基本情報入力シート!O117)</f>
        <v/>
      </c>
      <c r="H65" s="359"/>
      <c r="I65" s="359"/>
      <c r="J65" s="359"/>
      <c r="K65" s="359"/>
      <c r="L65" s="359"/>
      <c r="M65" s="359"/>
      <c r="N65" s="359"/>
      <c r="O65" s="359"/>
      <c r="P65" s="359"/>
      <c r="Q65" s="606"/>
    </row>
    <row r="66" spans="1:17" ht="15" customHeight="1">
      <c r="A66" s="571">
        <v>7</v>
      </c>
      <c r="B66" s="318" t="str">
        <f>IF(基本情報入力シート!C118="","",基本情報入力シート!C118)</f>
        <v/>
      </c>
      <c r="C66" s="569" t="str">
        <f>IF(B66="","",VLOOKUP(B66,営業種目・細目コードリスト!$A$2:$K$150,2))</f>
        <v/>
      </c>
      <c r="D66" s="569"/>
      <c r="E66" s="569"/>
      <c r="F66" s="5" t="str">
        <f>IF(基本情報入力シート!F118="","",基本情報入力シート!F118)</f>
        <v/>
      </c>
      <c r="G66" s="5" t="str">
        <f>IF(基本情報入力シート!G118="","",基本情報入力シート!G118)</f>
        <v/>
      </c>
      <c r="H66" s="5" t="str">
        <f>IF(基本情報入力シート!H118="","",基本情報入力シート!H118)</f>
        <v/>
      </c>
      <c r="I66" s="5" t="str">
        <f>IF(基本情報入力シート!I118="","",基本情報入力シート!I118)</f>
        <v/>
      </c>
      <c r="J66" s="5" t="str">
        <f>IF(基本情報入力シート!J118="","",基本情報入力シート!J118)</f>
        <v/>
      </c>
      <c r="K66" s="5" t="str">
        <f>IF(基本情報入力シート!K118="","",基本情報入力シート!K118)</f>
        <v/>
      </c>
      <c r="L66" s="5" t="str">
        <f>IF(基本情報入力シート!L118="","",基本情報入力シート!L118)</f>
        <v/>
      </c>
      <c r="M66" s="5" t="str">
        <f>IF(基本情報入力シート!M118="","",基本情報入力シート!M118)</f>
        <v/>
      </c>
      <c r="N66" s="5" t="str">
        <f>IF(基本情報入力シート!N118="","",基本情報入力シート!N118)</f>
        <v/>
      </c>
      <c r="O66" s="375"/>
      <c r="P66" s="376"/>
      <c r="Q66" s="655"/>
    </row>
    <row r="67" spans="1:17" ht="18.75" customHeight="1">
      <c r="A67" s="572"/>
      <c r="B67" s="318"/>
      <c r="C67" s="569"/>
      <c r="D67" s="569"/>
      <c r="E67" s="569"/>
      <c r="F67" s="34">
        <v>99</v>
      </c>
      <c r="G67" s="358" t="str">
        <f>IF(基本情報入力シート!O118="","",基本情報入力シート!O118)</f>
        <v/>
      </c>
      <c r="H67" s="359"/>
      <c r="I67" s="359"/>
      <c r="J67" s="359"/>
      <c r="K67" s="359"/>
      <c r="L67" s="359"/>
      <c r="M67" s="359"/>
      <c r="N67" s="359"/>
      <c r="O67" s="359"/>
      <c r="P67" s="359"/>
      <c r="Q67" s="606"/>
    </row>
    <row r="68" spans="1:17" ht="15" customHeight="1">
      <c r="A68" s="571">
        <v>8</v>
      </c>
      <c r="B68" s="318" t="str">
        <f>IF(基本情報入力シート!C119="","",基本情報入力シート!C119)</f>
        <v/>
      </c>
      <c r="C68" s="569" t="str">
        <f>IF(B68="","",VLOOKUP(B68,営業種目・細目コードリスト!$A$2:$K$150,2))</f>
        <v/>
      </c>
      <c r="D68" s="569"/>
      <c r="E68" s="569"/>
      <c r="F68" s="5" t="str">
        <f>IF(基本情報入力シート!F119="","",基本情報入力シート!F119)</f>
        <v/>
      </c>
      <c r="G68" s="5" t="str">
        <f>IF(基本情報入力シート!G119="","",基本情報入力シート!G119)</f>
        <v/>
      </c>
      <c r="H68" s="5" t="str">
        <f>IF(基本情報入力シート!H119="","",基本情報入力シート!H119)</f>
        <v/>
      </c>
      <c r="I68" s="5" t="str">
        <f>IF(基本情報入力シート!I119="","",基本情報入力シート!I119)</f>
        <v/>
      </c>
      <c r="J68" s="5" t="str">
        <f>IF(基本情報入力シート!J119="","",基本情報入力シート!J119)</f>
        <v/>
      </c>
      <c r="K68" s="5" t="str">
        <f>IF(基本情報入力シート!K119="","",基本情報入力シート!K119)</f>
        <v/>
      </c>
      <c r="L68" s="5" t="str">
        <f>IF(基本情報入力シート!L119="","",基本情報入力シート!L119)</f>
        <v/>
      </c>
      <c r="M68" s="5" t="str">
        <f>IF(基本情報入力シート!M119="","",基本情報入力シート!M119)</f>
        <v/>
      </c>
      <c r="N68" s="5" t="str">
        <f>IF(基本情報入力シート!N119="","",基本情報入力シート!N119)</f>
        <v/>
      </c>
      <c r="O68" s="375"/>
      <c r="P68" s="376"/>
      <c r="Q68" s="655"/>
    </row>
    <row r="69" spans="1:17" ht="18.75" customHeight="1">
      <c r="A69" s="572"/>
      <c r="B69" s="318"/>
      <c r="C69" s="569"/>
      <c r="D69" s="569"/>
      <c r="E69" s="569"/>
      <c r="F69" s="34">
        <v>99</v>
      </c>
      <c r="G69" s="358" t="str">
        <f>IF(基本情報入力シート!O119="","",基本情報入力シート!O119)</f>
        <v/>
      </c>
      <c r="H69" s="359"/>
      <c r="I69" s="359"/>
      <c r="J69" s="359"/>
      <c r="K69" s="359"/>
      <c r="L69" s="359"/>
      <c r="M69" s="359"/>
      <c r="N69" s="359"/>
      <c r="O69" s="359"/>
      <c r="P69" s="359"/>
      <c r="Q69" s="606"/>
    </row>
    <row r="70" spans="1:17" ht="15" customHeight="1">
      <c r="A70" s="571">
        <v>9</v>
      </c>
      <c r="B70" s="318" t="str">
        <f>IF(基本情報入力シート!C120="","",基本情報入力シート!C120)</f>
        <v/>
      </c>
      <c r="C70" s="569" t="str">
        <f>IF(B70="","",VLOOKUP(B70,営業種目・細目コードリスト!$A$2:$K$150,2))</f>
        <v/>
      </c>
      <c r="D70" s="569"/>
      <c r="E70" s="569"/>
      <c r="F70" s="5" t="str">
        <f>IF(基本情報入力シート!F120="","",基本情報入力シート!F120)</f>
        <v/>
      </c>
      <c r="G70" s="5" t="str">
        <f>IF(基本情報入力シート!G120="","",基本情報入力シート!G120)</f>
        <v/>
      </c>
      <c r="H70" s="5" t="str">
        <f>IF(基本情報入力シート!H120="","",基本情報入力シート!H120)</f>
        <v/>
      </c>
      <c r="I70" s="5" t="str">
        <f>IF(基本情報入力シート!I120="","",基本情報入力シート!I120)</f>
        <v/>
      </c>
      <c r="J70" s="5" t="str">
        <f>IF(基本情報入力シート!J120="","",基本情報入力シート!J120)</f>
        <v/>
      </c>
      <c r="K70" s="5" t="str">
        <f>IF(基本情報入力シート!K120="","",基本情報入力シート!K120)</f>
        <v/>
      </c>
      <c r="L70" s="5" t="str">
        <f>IF(基本情報入力シート!L120="","",基本情報入力シート!L120)</f>
        <v/>
      </c>
      <c r="M70" s="5" t="str">
        <f>IF(基本情報入力シート!M120="","",基本情報入力シート!M120)</f>
        <v/>
      </c>
      <c r="N70" s="5" t="str">
        <f>IF(基本情報入力シート!N120="","",基本情報入力シート!N120)</f>
        <v/>
      </c>
      <c r="O70" s="375"/>
      <c r="P70" s="376"/>
      <c r="Q70" s="655"/>
    </row>
    <row r="71" spans="1:17" ht="18.75" customHeight="1">
      <c r="A71" s="572"/>
      <c r="B71" s="318"/>
      <c r="C71" s="569"/>
      <c r="D71" s="569"/>
      <c r="E71" s="569"/>
      <c r="F71" s="34">
        <v>99</v>
      </c>
      <c r="G71" s="358" t="str">
        <f>IF(基本情報入力シート!O120="","",基本情報入力シート!O120)</f>
        <v/>
      </c>
      <c r="H71" s="359"/>
      <c r="I71" s="359"/>
      <c r="J71" s="359"/>
      <c r="K71" s="359"/>
      <c r="L71" s="359"/>
      <c r="M71" s="359"/>
      <c r="N71" s="359"/>
      <c r="O71" s="359"/>
      <c r="P71" s="359"/>
      <c r="Q71" s="606"/>
    </row>
    <row r="72" spans="1:17" ht="15" customHeight="1">
      <c r="A72" s="571">
        <v>10</v>
      </c>
      <c r="B72" s="318" t="str">
        <f>IF(基本情報入力シート!C121="","",基本情報入力シート!C121)</f>
        <v/>
      </c>
      <c r="C72" s="569" t="str">
        <f>IF(B72="","",VLOOKUP(B72,営業種目・細目コードリスト!$A$2:$K$150,2))</f>
        <v/>
      </c>
      <c r="D72" s="569"/>
      <c r="E72" s="569"/>
      <c r="F72" s="5" t="str">
        <f>IF(基本情報入力シート!F121="","",基本情報入力シート!F121)</f>
        <v/>
      </c>
      <c r="G72" s="5" t="str">
        <f>IF(基本情報入力シート!G121="","",基本情報入力シート!G121)</f>
        <v/>
      </c>
      <c r="H72" s="5" t="str">
        <f>IF(基本情報入力シート!H121="","",基本情報入力シート!H121)</f>
        <v/>
      </c>
      <c r="I72" s="5" t="str">
        <f>IF(基本情報入力シート!I121="","",基本情報入力シート!I121)</f>
        <v/>
      </c>
      <c r="J72" s="5" t="str">
        <f>IF(基本情報入力シート!J121="","",基本情報入力シート!J121)</f>
        <v/>
      </c>
      <c r="K72" s="5" t="str">
        <f>IF(基本情報入力シート!K121="","",基本情報入力シート!K121)</f>
        <v/>
      </c>
      <c r="L72" s="5" t="str">
        <f>IF(基本情報入力シート!L121="","",基本情報入力シート!L121)</f>
        <v/>
      </c>
      <c r="M72" s="5" t="str">
        <f>IF(基本情報入力シート!M121="","",基本情報入力シート!M121)</f>
        <v/>
      </c>
      <c r="N72" s="5" t="str">
        <f>IF(基本情報入力シート!N121="","",基本情報入力シート!N121)</f>
        <v/>
      </c>
      <c r="O72" s="375"/>
      <c r="P72" s="376"/>
      <c r="Q72" s="655"/>
    </row>
    <row r="73" spans="1:17" ht="18.75" customHeight="1">
      <c r="A73" s="572"/>
      <c r="B73" s="318"/>
      <c r="C73" s="569"/>
      <c r="D73" s="569"/>
      <c r="E73" s="569"/>
      <c r="F73" s="34">
        <v>99</v>
      </c>
      <c r="G73" s="358" t="str">
        <f>IF(基本情報入力シート!O121="","",基本情報入力シート!O121)</f>
        <v/>
      </c>
      <c r="H73" s="359"/>
      <c r="I73" s="359"/>
      <c r="J73" s="359"/>
      <c r="K73" s="359"/>
      <c r="L73" s="359"/>
      <c r="M73" s="359"/>
      <c r="N73" s="359"/>
      <c r="O73" s="359"/>
      <c r="P73" s="359"/>
      <c r="Q73" s="606"/>
    </row>
    <row r="74" spans="1:17" ht="17.25" customHeight="1"/>
    <row r="75" spans="1:17" ht="17.25" customHeight="1"/>
    <row r="76" spans="1:17" ht="17.25" customHeight="1"/>
    <row r="77" spans="1:17" ht="17.25" customHeight="1"/>
    <row r="78" spans="1:17" ht="17.25" customHeight="1"/>
    <row r="79" spans="1:17" ht="17.25" customHeight="1"/>
    <row r="80" spans="1:17"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sheetData>
  <mergeCells count="166">
    <mergeCell ref="K2:K3"/>
    <mergeCell ref="G2:J3"/>
    <mergeCell ref="A2:F3"/>
    <mergeCell ref="P2:Q2"/>
    <mergeCell ref="P3:Q3"/>
    <mergeCell ref="L2:O2"/>
    <mergeCell ref="L3:O3"/>
    <mergeCell ref="A72:A73"/>
    <mergeCell ref="B72:B73"/>
    <mergeCell ref="C72:E73"/>
    <mergeCell ref="O72:Q72"/>
    <mergeCell ref="A70:A71"/>
    <mergeCell ref="B70:B71"/>
    <mergeCell ref="C70:E71"/>
    <mergeCell ref="O70:Q70"/>
    <mergeCell ref="G73:Q73"/>
    <mergeCell ref="G71:Q71"/>
    <mergeCell ref="A68:A69"/>
    <mergeCell ref="B68:B69"/>
    <mergeCell ref="C68:E69"/>
    <mergeCell ref="O68:Q68"/>
    <mergeCell ref="A66:A67"/>
    <mergeCell ref="B66:B67"/>
    <mergeCell ref="C66:E67"/>
    <mergeCell ref="O66:Q66"/>
    <mergeCell ref="G69:Q69"/>
    <mergeCell ref="G67:Q67"/>
    <mergeCell ref="A64:A65"/>
    <mergeCell ref="B64:B65"/>
    <mergeCell ref="C64:E65"/>
    <mergeCell ref="O64:Q64"/>
    <mergeCell ref="A60:Q60"/>
    <mergeCell ref="A62:A63"/>
    <mergeCell ref="B62:E62"/>
    <mergeCell ref="F62:N62"/>
    <mergeCell ref="C63:E63"/>
    <mergeCell ref="G65:Q65"/>
    <mergeCell ref="O62:Q63"/>
    <mergeCell ref="B56:B57"/>
    <mergeCell ref="C56:E57"/>
    <mergeCell ref="O56:Q56"/>
    <mergeCell ref="N18:O18"/>
    <mergeCell ref="A56:A57"/>
    <mergeCell ref="F28:Q28"/>
    <mergeCell ref="I29:Q29"/>
    <mergeCell ref="F27:Q27"/>
    <mergeCell ref="A36:E36"/>
    <mergeCell ref="F36:Q36"/>
    <mergeCell ref="H39:I39"/>
    <mergeCell ref="F37:Q37"/>
    <mergeCell ref="F35:Q35"/>
    <mergeCell ref="J19:K19"/>
    <mergeCell ref="L19:M19"/>
    <mergeCell ref="N19:O19"/>
    <mergeCell ref="A17:E18"/>
    <mergeCell ref="F18:G18"/>
    <mergeCell ref="G57:Q57"/>
    <mergeCell ref="A54:A55"/>
    <mergeCell ref="B54:B55"/>
    <mergeCell ref="C54:E55"/>
    <mergeCell ref="O54:Q54"/>
    <mergeCell ref="G55:Q55"/>
    <mergeCell ref="F5:Q5"/>
    <mergeCell ref="H17:I17"/>
    <mergeCell ref="P17:Q17"/>
    <mergeCell ref="P19:Q19"/>
    <mergeCell ref="A6:E6"/>
    <mergeCell ref="H21:K21"/>
    <mergeCell ref="A24:E24"/>
    <mergeCell ref="F24:Q24"/>
    <mergeCell ref="A21:E21"/>
    <mergeCell ref="A5:E5"/>
    <mergeCell ref="F6:O6"/>
    <mergeCell ref="A7:E8"/>
    <mergeCell ref="F14:Q14"/>
    <mergeCell ref="F16:Q16"/>
    <mergeCell ref="L21:Q21"/>
    <mergeCell ref="H20:I20"/>
    <mergeCell ref="F15:Q15"/>
    <mergeCell ref="J17:K17"/>
    <mergeCell ref="A9:E9"/>
    <mergeCell ref="L17:M17"/>
    <mergeCell ref="A14:E14"/>
    <mergeCell ref="A15:E15"/>
    <mergeCell ref="A10:E11"/>
    <mergeCell ref="F7:O8"/>
    <mergeCell ref="O52:Q52"/>
    <mergeCell ref="N17:O17"/>
    <mergeCell ref="L41:M41"/>
    <mergeCell ref="L40:M40"/>
    <mergeCell ref="C47:E47"/>
    <mergeCell ref="F17:G17"/>
    <mergeCell ref="A37:E37"/>
    <mergeCell ref="A35:E35"/>
    <mergeCell ref="A31:E31"/>
    <mergeCell ref="F41:G41"/>
    <mergeCell ref="P41:Q41"/>
    <mergeCell ref="A52:A53"/>
    <mergeCell ref="B52:B53"/>
    <mergeCell ref="C52:E53"/>
    <mergeCell ref="G49:Q49"/>
    <mergeCell ref="G51:Q51"/>
    <mergeCell ref="G53:Q53"/>
    <mergeCell ref="A50:A51"/>
    <mergeCell ref="B50:B51"/>
    <mergeCell ref="C50:E51"/>
    <mergeCell ref="A46:A47"/>
    <mergeCell ref="A33:E33"/>
    <mergeCell ref="A38:E38"/>
    <mergeCell ref="O50:Q50"/>
    <mergeCell ref="P6:Q7"/>
    <mergeCell ref="P8:Q11"/>
    <mergeCell ref="N40:O40"/>
    <mergeCell ref="N39:O39"/>
    <mergeCell ref="H40:I40"/>
    <mergeCell ref="F21:G21"/>
    <mergeCell ref="P39:Q39"/>
    <mergeCell ref="F29:H30"/>
    <mergeCell ref="P40:Q40"/>
    <mergeCell ref="L39:M39"/>
    <mergeCell ref="P18:Q18"/>
    <mergeCell ref="F40:G40"/>
    <mergeCell ref="J39:K39"/>
    <mergeCell ref="F33:Q33"/>
    <mergeCell ref="F10:O11"/>
    <mergeCell ref="F9:O9"/>
    <mergeCell ref="F38:Q38"/>
    <mergeCell ref="F39:G39"/>
    <mergeCell ref="B46:E46"/>
    <mergeCell ref="H41:I41"/>
    <mergeCell ref="A45:Q45"/>
    <mergeCell ref="F46:N46"/>
    <mergeCell ref="A32:E32"/>
    <mergeCell ref="O46:Q48"/>
    <mergeCell ref="B48:B49"/>
    <mergeCell ref="C48:E49"/>
    <mergeCell ref="A40:E40"/>
    <mergeCell ref="A41:E41"/>
    <mergeCell ref="N41:O41"/>
    <mergeCell ref="J40:K40"/>
    <mergeCell ref="J41:K41"/>
    <mergeCell ref="A43:Q43"/>
    <mergeCell ref="A44:Q44"/>
    <mergeCell ref="A48:A49"/>
    <mergeCell ref="A12:E13"/>
    <mergeCell ref="I12:Q12"/>
    <mergeCell ref="I13:Q13"/>
    <mergeCell ref="F12:H13"/>
    <mergeCell ref="A16:E16"/>
    <mergeCell ref="A27:E27"/>
    <mergeCell ref="A28:E28"/>
    <mergeCell ref="F32:Q32"/>
    <mergeCell ref="A29:E30"/>
    <mergeCell ref="H18:I18"/>
    <mergeCell ref="J18:K18"/>
    <mergeCell ref="L18:M18"/>
    <mergeCell ref="F20:G20"/>
    <mergeCell ref="A19:E20"/>
    <mergeCell ref="L20:M20"/>
    <mergeCell ref="P20:Q20"/>
    <mergeCell ref="H19:I19"/>
    <mergeCell ref="F19:G19"/>
    <mergeCell ref="A25:E26"/>
    <mergeCell ref="F25:Q26"/>
    <mergeCell ref="F31:Q31"/>
    <mergeCell ref="I30:Q30"/>
  </mergeCells>
  <phoneticPr fontId="2"/>
  <pageMargins left="0.98425196850393704" right="0.39370078740157483" top="0.39370078740157483" bottom="0.27559055118110237" header="0.27559055118110237" footer="0.39370078740157483"/>
  <pageSetup paperSize="9" scale="9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60" id="{00000000-000E-0000-0400-000068010000}">
            <xm:f>VLOOKUP($B48,営業種目・細目コードリスト!$A$2:$V$150,14)=-1</xm:f>
            <x14:dxf>
              <fill>
                <patternFill>
                  <bgColor theme="0" tint="-0.499984740745262"/>
                </patternFill>
              </fill>
            </x14:dxf>
          </x14:cfRule>
          <xm:sqref>F48</xm:sqref>
        </x14:conditionalFormatting>
        <x14:conditionalFormatting xmlns:xm="http://schemas.microsoft.com/office/excel/2006/main">
          <x14:cfRule type="expression" priority="261" id="{00000000-000E-0000-0400-000005010000}">
            <xm:f>VLOOKUP($B50,営業種目・細目コードリスト!$A$2:$V$150,14)=-1</xm:f>
            <x14:dxf>
              <fill>
                <patternFill>
                  <bgColor theme="0" tint="-0.499984740745262"/>
                </patternFill>
              </fill>
            </x14:dxf>
          </x14:cfRule>
          <xm:sqref>F50</xm:sqref>
        </x14:conditionalFormatting>
        <x14:conditionalFormatting xmlns:xm="http://schemas.microsoft.com/office/excel/2006/main">
          <x14:cfRule type="expression" priority="252" id="{00000000-000E-0000-0400-0000FC000000}">
            <xm:f>VLOOKUP($B52,営業種目・細目コードリスト!$A$2:$V$150,14)=-1</xm:f>
            <x14:dxf>
              <fill>
                <patternFill>
                  <bgColor theme="0" tint="-0.499984740745262"/>
                </patternFill>
              </fill>
            </x14:dxf>
          </x14:cfRule>
          <xm:sqref>F52</xm:sqref>
        </x14:conditionalFormatting>
        <x14:conditionalFormatting xmlns:xm="http://schemas.microsoft.com/office/excel/2006/main">
          <x14:cfRule type="expression" priority="243" id="{00000000-000E-0000-0400-0000F3000000}">
            <xm:f>VLOOKUP($B54,営業種目・細目コードリスト!$A$2:$V$150,14)=-1</xm:f>
            <x14:dxf>
              <fill>
                <patternFill>
                  <bgColor theme="0" tint="-0.499984740745262"/>
                </patternFill>
              </fill>
            </x14:dxf>
          </x14:cfRule>
          <xm:sqref>F54</xm:sqref>
        </x14:conditionalFormatting>
        <x14:conditionalFormatting xmlns:xm="http://schemas.microsoft.com/office/excel/2006/main">
          <x14:cfRule type="expression" priority="234" id="{00000000-000E-0000-0400-0000EA000000}">
            <xm:f>VLOOKUP($B56,営業種目・細目コードリスト!$A$2:$V$150,14)=-1</xm:f>
            <x14:dxf>
              <fill>
                <patternFill>
                  <bgColor theme="0" tint="-0.499984740745262"/>
                </patternFill>
              </fill>
            </x14:dxf>
          </x14:cfRule>
          <xm:sqref>F56</xm:sqref>
        </x14:conditionalFormatting>
        <x14:conditionalFormatting xmlns:xm="http://schemas.microsoft.com/office/excel/2006/main">
          <x14:cfRule type="expression" priority="225" id="{00000000-000E-0000-0400-0000E1000000}">
            <xm:f>VLOOKUP($B64,営業種目・細目コードリスト!$A$2:$V$150,14)=-1</xm:f>
            <x14:dxf>
              <fill>
                <patternFill>
                  <bgColor theme="0" tint="-0.499984740745262"/>
                </patternFill>
              </fill>
            </x14:dxf>
          </x14:cfRule>
          <xm:sqref>F64</xm:sqref>
        </x14:conditionalFormatting>
        <x14:conditionalFormatting xmlns:xm="http://schemas.microsoft.com/office/excel/2006/main">
          <x14:cfRule type="expression" priority="216" id="{00000000-000E-0000-0400-0000D8000000}">
            <xm:f>VLOOKUP($B66,営業種目・細目コードリスト!$A$2:$V$150,14)=-1</xm:f>
            <x14:dxf>
              <fill>
                <patternFill>
                  <bgColor theme="0" tint="-0.499984740745262"/>
                </patternFill>
              </fill>
            </x14:dxf>
          </x14:cfRule>
          <xm:sqref>F66</xm:sqref>
        </x14:conditionalFormatting>
        <x14:conditionalFormatting xmlns:xm="http://schemas.microsoft.com/office/excel/2006/main">
          <x14:cfRule type="expression" priority="207" id="{00000000-000E-0000-0400-0000CF000000}">
            <xm:f>VLOOKUP($B68,営業種目・細目コードリスト!$A$2:$V$150,14)=-1</xm:f>
            <x14:dxf>
              <fill>
                <patternFill>
                  <bgColor theme="0" tint="-0.499984740745262"/>
                </patternFill>
              </fill>
            </x14:dxf>
          </x14:cfRule>
          <xm:sqref>F68</xm:sqref>
        </x14:conditionalFormatting>
        <x14:conditionalFormatting xmlns:xm="http://schemas.microsoft.com/office/excel/2006/main">
          <x14:cfRule type="expression" priority="198" id="{00000000-000E-0000-0400-0000C6000000}">
            <xm:f>VLOOKUP($B70,営業種目・細目コードリスト!$A$2:$V$150,14)=-1</xm:f>
            <x14:dxf>
              <fill>
                <patternFill>
                  <bgColor theme="0" tint="-0.499984740745262"/>
                </patternFill>
              </fill>
            </x14:dxf>
          </x14:cfRule>
          <xm:sqref>F70</xm:sqref>
        </x14:conditionalFormatting>
        <x14:conditionalFormatting xmlns:xm="http://schemas.microsoft.com/office/excel/2006/main">
          <x14:cfRule type="expression" priority="189" id="{00000000-000E-0000-0400-0000BD000000}">
            <xm:f>VLOOKUP($B72,営業種目・細目コードリスト!$A$2:$V$150,14)=-1</xm:f>
            <x14:dxf>
              <fill>
                <patternFill>
                  <bgColor theme="0" tint="-0.499984740745262"/>
                </patternFill>
              </fill>
            </x14:dxf>
          </x14:cfRule>
          <xm:sqref>F72</xm:sqref>
        </x14:conditionalFormatting>
        <x14:conditionalFormatting xmlns:xm="http://schemas.microsoft.com/office/excel/2006/main">
          <x14:cfRule type="expression" priority="359" id="{00000000-000E-0000-0400-000067010000}">
            <xm:f>VLOOKUP($B48,営業種目・細目コードリスト!$A$2:$V$150,15)=-1</xm:f>
            <x14:dxf>
              <fill>
                <patternFill>
                  <bgColor theme="0" tint="-0.499984740745262"/>
                </patternFill>
              </fill>
            </x14:dxf>
          </x14:cfRule>
          <xm:sqref>G48</xm:sqref>
        </x14:conditionalFormatting>
        <x14:conditionalFormatting xmlns:xm="http://schemas.microsoft.com/office/excel/2006/main">
          <x14:cfRule type="expression" priority="260" id="{00000000-000E-0000-0400-000004010000}">
            <xm:f>VLOOKUP($B50,営業種目・細目コードリスト!$A$2:$V$150,15)=-1</xm:f>
            <x14:dxf>
              <fill>
                <patternFill>
                  <bgColor theme="0" tint="-0.499984740745262"/>
                </patternFill>
              </fill>
            </x14:dxf>
          </x14:cfRule>
          <xm:sqref>G50</xm:sqref>
        </x14:conditionalFormatting>
        <x14:conditionalFormatting xmlns:xm="http://schemas.microsoft.com/office/excel/2006/main">
          <x14:cfRule type="expression" priority="251" id="{00000000-000E-0000-0400-0000FB000000}">
            <xm:f>VLOOKUP($B52,営業種目・細目コードリスト!$A$2:$V$150,15)=-1</xm:f>
            <x14:dxf>
              <fill>
                <patternFill>
                  <bgColor theme="0" tint="-0.499984740745262"/>
                </patternFill>
              </fill>
            </x14:dxf>
          </x14:cfRule>
          <xm:sqref>G52</xm:sqref>
        </x14:conditionalFormatting>
        <x14:conditionalFormatting xmlns:xm="http://schemas.microsoft.com/office/excel/2006/main">
          <x14:cfRule type="expression" priority="242" id="{00000000-000E-0000-0400-0000F2000000}">
            <xm:f>VLOOKUP($B54,営業種目・細目コードリスト!$A$2:$V$150,15)=-1</xm:f>
            <x14:dxf>
              <fill>
                <patternFill>
                  <bgColor theme="0" tint="-0.499984740745262"/>
                </patternFill>
              </fill>
            </x14:dxf>
          </x14:cfRule>
          <xm:sqref>G54</xm:sqref>
        </x14:conditionalFormatting>
        <x14:conditionalFormatting xmlns:xm="http://schemas.microsoft.com/office/excel/2006/main">
          <x14:cfRule type="expression" priority="233" id="{00000000-000E-0000-0400-0000E9000000}">
            <xm:f>VLOOKUP($B56,営業種目・細目コードリスト!$A$2:$V$150,15)=-1</xm:f>
            <x14:dxf>
              <fill>
                <patternFill>
                  <bgColor theme="0" tint="-0.499984740745262"/>
                </patternFill>
              </fill>
            </x14:dxf>
          </x14:cfRule>
          <xm:sqref>G56</xm:sqref>
        </x14:conditionalFormatting>
        <x14:conditionalFormatting xmlns:xm="http://schemas.microsoft.com/office/excel/2006/main">
          <x14:cfRule type="expression" priority="224" id="{00000000-000E-0000-0400-0000E0000000}">
            <xm:f>VLOOKUP($B64,営業種目・細目コードリスト!$A$2:$V$150,15)=-1</xm:f>
            <x14:dxf>
              <fill>
                <patternFill>
                  <bgColor theme="0" tint="-0.499984740745262"/>
                </patternFill>
              </fill>
            </x14:dxf>
          </x14:cfRule>
          <xm:sqref>G64</xm:sqref>
        </x14:conditionalFormatting>
        <x14:conditionalFormatting xmlns:xm="http://schemas.microsoft.com/office/excel/2006/main">
          <x14:cfRule type="expression" priority="215" id="{00000000-000E-0000-0400-0000D7000000}">
            <xm:f>VLOOKUP($B66,営業種目・細目コードリスト!$A$2:$V$150,15)=-1</xm:f>
            <x14:dxf>
              <fill>
                <patternFill>
                  <bgColor theme="0" tint="-0.499984740745262"/>
                </patternFill>
              </fill>
            </x14:dxf>
          </x14:cfRule>
          <xm:sqref>G66</xm:sqref>
        </x14:conditionalFormatting>
        <x14:conditionalFormatting xmlns:xm="http://schemas.microsoft.com/office/excel/2006/main">
          <x14:cfRule type="expression" priority="206" id="{00000000-000E-0000-0400-0000CE000000}">
            <xm:f>VLOOKUP($B68,営業種目・細目コードリスト!$A$2:$V$150,15)=-1</xm:f>
            <x14:dxf>
              <fill>
                <patternFill>
                  <bgColor theme="0" tint="-0.499984740745262"/>
                </patternFill>
              </fill>
            </x14:dxf>
          </x14:cfRule>
          <xm:sqref>G68</xm:sqref>
        </x14:conditionalFormatting>
        <x14:conditionalFormatting xmlns:xm="http://schemas.microsoft.com/office/excel/2006/main">
          <x14:cfRule type="expression" priority="197" id="{00000000-000E-0000-0400-0000C5000000}">
            <xm:f>VLOOKUP($B70,営業種目・細目コードリスト!$A$2:$V$150,15)=-1</xm:f>
            <x14:dxf>
              <fill>
                <patternFill>
                  <bgColor theme="0" tint="-0.499984740745262"/>
                </patternFill>
              </fill>
            </x14:dxf>
          </x14:cfRule>
          <xm:sqref>G70</xm:sqref>
        </x14:conditionalFormatting>
        <x14:conditionalFormatting xmlns:xm="http://schemas.microsoft.com/office/excel/2006/main">
          <x14:cfRule type="expression" priority="188" id="{00000000-000E-0000-0400-0000BC000000}">
            <xm:f>VLOOKUP($B72,営業種目・細目コードリスト!$A$2:$V$150,15)=-1</xm:f>
            <x14:dxf>
              <fill>
                <patternFill>
                  <bgColor theme="0" tint="-0.499984740745262"/>
                </patternFill>
              </fill>
            </x14:dxf>
          </x14:cfRule>
          <xm:sqref>G72</xm:sqref>
        </x14:conditionalFormatting>
        <x14:conditionalFormatting xmlns:xm="http://schemas.microsoft.com/office/excel/2006/main">
          <x14:cfRule type="expression" priority="358" id="{00000000-000E-0000-0400-000066010000}">
            <xm:f>VLOOKUP($B48,営業種目・細目コードリスト!$A$2:$V$150,16)=-1</xm:f>
            <x14:dxf>
              <fill>
                <patternFill>
                  <bgColor theme="0" tint="-0.499984740745262"/>
                </patternFill>
              </fill>
            </x14:dxf>
          </x14:cfRule>
          <xm:sqref>H48</xm:sqref>
        </x14:conditionalFormatting>
        <x14:conditionalFormatting xmlns:xm="http://schemas.microsoft.com/office/excel/2006/main">
          <x14:cfRule type="expression" priority="259" id="{00000000-000E-0000-0400-000003010000}">
            <xm:f>VLOOKUP($B50,営業種目・細目コードリスト!$A$2:$V$150,16)=-1</xm:f>
            <x14:dxf>
              <fill>
                <patternFill>
                  <bgColor theme="0" tint="-0.499984740745262"/>
                </patternFill>
              </fill>
            </x14:dxf>
          </x14:cfRule>
          <xm:sqref>H50</xm:sqref>
        </x14:conditionalFormatting>
        <x14:conditionalFormatting xmlns:xm="http://schemas.microsoft.com/office/excel/2006/main">
          <x14:cfRule type="expression" priority="250" id="{00000000-000E-0000-0400-0000FA000000}">
            <xm:f>VLOOKUP($B52,営業種目・細目コードリスト!$A$2:$V$150,16)=-1</xm:f>
            <x14:dxf>
              <fill>
                <patternFill>
                  <bgColor theme="0" tint="-0.499984740745262"/>
                </patternFill>
              </fill>
            </x14:dxf>
          </x14:cfRule>
          <xm:sqref>H52</xm:sqref>
        </x14:conditionalFormatting>
        <x14:conditionalFormatting xmlns:xm="http://schemas.microsoft.com/office/excel/2006/main">
          <x14:cfRule type="expression" priority="241" id="{00000000-000E-0000-0400-0000F1000000}">
            <xm:f>VLOOKUP($B54,営業種目・細目コードリスト!$A$2:$V$150,16)=-1</xm:f>
            <x14:dxf>
              <fill>
                <patternFill>
                  <bgColor theme="0" tint="-0.499984740745262"/>
                </patternFill>
              </fill>
            </x14:dxf>
          </x14:cfRule>
          <xm:sqref>H54</xm:sqref>
        </x14:conditionalFormatting>
        <x14:conditionalFormatting xmlns:xm="http://schemas.microsoft.com/office/excel/2006/main">
          <x14:cfRule type="expression" priority="232" id="{00000000-000E-0000-0400-0000E8000000}">
            <xm:f>VLOOKUP($B56,営業種目・細目コードリスト!$A$2:$V$150,16)=-1</xm:f>
            <x14:dxf>
              <fill>
                <patternFill>
                  <bgColor theme="0" tint="-0.499984740745262"/>
                </patternFill>
              </fill>
            </x14:dxf>
          </x14:cfRule>
          <xm:sqref>H56</xm:sqref>
        </x14:conditionalFormatting>
        <x14:conditionalFormatting xmlns:xm="http://schemas.microsoft.com/office/excel/2006/main">
          <x14:cfRule type="expression" priority="223" id="{00000000-000E-0000-0400-0000DF000000}">
            <xm:f>VLOOKUP($B64,営業種目・細目コードリスト!$A$2:$V$150,16)=-1</xm:f>
            <x14:dxf>
              <fill>
                <patternFill>
                  <bgColor theme="0" tint="-0.499984740745262"/>
                </patternFill>
              </fill>
            </x14:dxf>
          </x14:cfRule>
          <xm:sqref>H64</xm:sqref>
        </x14:conditionalFormatting>
        <x14:conditionalFormatting xmlns:xm="http://schemas.microsoft.com/office/excel/2006/main">
          <x14:cfRule type="expression" priority="214" id="{00000000-000E-0000-0400-0000D6000000}">
            <xm:f>VLOOKUP($B66,営業種目・細目コードリスト!$A$2:$V$150,16)=-1</xm:f>
            <x14:dxf>
              <fill>
                <patternFill>
                  <bgColor theme="0" tint="-0.499984740745262"/>
                </patternFill>
              </fill>
            </x14:dxf>
          </x14:cfRule>
          <xm:sqref>H66</xm:sqref>
        </x14:conditionalFormatting>
        <x14:conditionalFormatting xmlns:xm="http://schemas.microsoft.com/office/excel/2006/main">
          <x14:cfRule type="expression" priority="205" id="{00000000-000E-0000-0400-0000CD000000}">
            <xm:f>VLOOKUP($B68,営業種目・細目コードリスト!$A$2:$V$150,16)=-1</xm:f>
            <x14:dxf>
              <fill>
                <patternFill>
                  <bgColor theme="0" tint="-0.499984740745262"/>
                </patternFill>
              </fill>
            </x14:dxf>
          </x14:cfRule>
          <xm:sqref>H68</xm:sqref>
        </x14:conditionalFormatting>
        <x14:conditionalFormatting xmlns:xm="http://schemas.microsoft.com/office/excel/2006/main">
          <x14:cfRule type="expression" priority="196" id="{00000000-000E-0000-0400-0000C4000000}">
            <xm:f>VLOOKUP($B70,営業種目・細目コードリスト!$A$2:$V$150,16)=-1</xm:f>
            <x14:dxf>
              <fill>
                <patternFill>
                  <bgColor theme="0" tint="-0.499984740745262"/>
                </patternFill>
              </fill>
            </x14:dxf>
          </x14:cfRule>
          <xm:sqref>H70</xm:sqref>
        </x14:conditionalFormatting>
        <x14:conditionalFormatting xmlns:xm="http://schemas.microsoft.com/office/excel/2006/main">
          <x14:cfRule type="expression" priority="187" id="{00000000-000E-0000-0400-0000BB000000}">
            <xm:f>VLOOKUP($B72,営業種目・細目コードリスト!$A$2:$V$150,16)=-1</xm:f>
            <x14:dxf>
              <fill>
                <patternFill>
                  <bgColor theme="0" tint="-0.499984740745262"/>
                </patternFill>
              </fill>
            </x14:dxf>
          </x14:cfRule>
          <xm:sqref>H72</xm:sqref>
        </x14:conditionalFormatting>
        <x14:conditionalFormatting xmlns:xm="http://schemas.microsoft.com/office/excel/2006/main">
          <x14:cfRule type="expression" priority="357" id="{00000000-000E-0000-0400-000065010000}">
            <xm:f>VLOOKUP($B48,営業種目・細目コードリスト!$A$2:$V$150,17)=-1</xm:f>
            <x14:dxf>
              <fill>
                <patternFill>
                  <bgColor theme="0" tint="-0.499984740745262"/>
                </patternFill>
              </fill>
            </x14:dxf>
          </x14:cfRule>
          <xm:sqref>I48</xm:sqref>
        </x14:conditionalFormatting>
        <x14:conditionalFormatting xmlns:xm="http://schemas.microsoft.com/office/excel/2006/main">
          <x14:cfRule type="expression" priority="258" id="{00000000-000E-0000-0400-000002010000}">
            <xm:f>VLOOKUP($B50,営業種目・細目コードリスト!$A$2:$V$150,17)=-1</xm:f>
            <x14:dxf>
              <fill>
                <patternFill>
                  <bgColor theme="0" tint="-0.499984740745262"/>
                </patternFill>
              </fill>
            </x14:dxf>
          </x14:cfRule>
          <xm:sqref>I50</xm:sqref>
        </x14:conditionalFormatting>
        <x14:conditionalFormatting xmlns:xm="http://schemas.microsoft.com/office/excel/2006/main">
          <x14:cfRule type="expression" priority="249" id="{00000000-000E-0000-0400-0000F9000000}">
            <xm:f>VLOOKUP($B52,営業種目・細目コードリスト!$A$2:$V$150,17)=-1</xm:f>
            <x14:dxf>
              <fill>
                <patternFill>
                  <bgColor theme="0" tint="-0.499984740745262"/>
                </patternFill>
              </fill>
            </x14:dxf>
          </x14:cfRule>
          <xm:sqref>I52</xm:sqref>
        </x14:conditionalFormatting>
        <x14:conditionalFormatting xmlns:xm="http://schemas.microsoft.com/office/excel/2006/main">
          <x14:cfRule type="expression" priority="240" id="{00000000-000E-0000-0400-0000F0000000}">
            <xm:f>VLOOKUP($B54,営業種目・細目コードリスト!$A$2:$V$150,17)=-1</xm:f>
            <x14:dxf>
              <fill>
                <patternFill>
                  <bgColor theme="0" tint="-0.499984740745262"/>
                </patternFill>
              </fill>
            </x14:dxf>
          </x14:cfRule>
          <xm:sqref>I54</xm:sqref>
        </x14:conditionalFormatting>
        <x14:conditionalFormatting xmlns:xm="http://schemas.microsoft.com/office/excel/2006/main">
          <x14:cfRule type="expression" priority="231" id="{00000000-000E-0000-0400-0000E7000000}">
            <xm:f>VLOOKUP($B56,営業種目・細目コードリスト!$A$2:$V$150,17)=-1</xm:f>
            <x14:dxf>
              <fill>
                <patternFill>
                  <bgColor theme="0" tint="-0.499984740745262"/>
                </patternFill>
              </fill>
            </x14:dxf>
          </x14:cfRule>
          <xm:sqref>I56</xm:sqref>
        </x14:conditionalFormatting>
        <x14:conditionalFormatting xmlns:xm="http://schemas.microsoft.com/office/excel/2006/main">
          <x14:cfRule type="expression" priority="222" id="{00000000-000E-0000-0400-0000DE000000}">
            <xm:f>VLOOKUP($B64,営業種目・細目コードリスト!$A$2:$V$150,17)=-1</xm:f>
            <x14:dxf>
              <fill>
                <patternFill>
                  <bgColor theme="0" tint="-0.499984740745262"/>
                </patternFill>
              </fill>
            </x14:dxf>
          </x14:cfRule>
          <xm:sqref>I64</xm:sqref>
        </x14:conditionalFormatting>
        <x14:conditionalFormatting xmlns:xm="http://schemas.microsoft.com/office/excel/2006/main">
          <x14:cfRule type="expression" priority="213" id="{00000000-000E-0000-0400-0000D5000000}">
            <xm:f>VLOOKUP($B66,営業種目・細目コードリスト!$A$2:$V$150,17)=-1</xm:f>
            <x14:dxf>
              <fill>
                <patternFill>
                  <bgColor theme="0" tint="-0.499984740745262"/>
                </patternFill>
              </fill>
            </x14:dxf>
          </x14:cfRule>
          <xm:sqref>I66</xm:sqref>
        </x14:conditionalFormatting>
        <x14:conditionalFormatting xmlns:xm="http://schemas.microsoft.com/office/excel/2006/main">
          <x14:cfRule type="expression" priority="204" id="{00000000-000E-0000-0400-0000CC000000}">
            <xm:f>VLOOKUP($B68,営業種目・細目コードリスト!$A$2:$V$150,17)=-1</xm:f>
            <x14:dxf>
              <fill>
                <patternFill>
                  <bgColor theme="0" tint="-0.499984740745262"/>
                </patternFill>
              </fill>
            </x14:dxf>
          </x14:cfRule>
          <xm:sqref>I68</xm:sqref>
        </x14:conditionalFormatting>
        <x14:conditionalFormatting xmlns:xm="http://schemas.microsoft.com/office/excel/2006/main">
          <x14:cfRule type="expression" priority="195" id="{00000000-000E-0000-0400-0000C3000000}">
            <xm:f>VLOOKUP($B70,営業種目・細目コードリスト!$A$2:$V$150,17)=-1</xm:f>
            <x14:dxf>
              <fill>
                <patternFill>
                  <bgColor theme="0" tint="-0.499984740745262"/>
                </patternFill>
              </fill>
            </x14:dxf>
          </x14:cfRule>
          <xm:sqref>I70</xm:sqref>
        </x14:conditionalFormatting>
        <x14:conditionalFormatting xmlns:xm="http://schemas.microsoft.com/office/excel/2006/main">
          <x14:cfRule type="expression" priority="186" id="{00000000-000E-0000-0400-0000BA000000}">
            <xm:f>VLOOKUP($B72,営業種目・細目コードリスト!$A$2:$V$150,17)=-1</xm:f>
            <x14:dxf>
              <fill>
                <patternFill>
                  <bgColor theme="0" tint="-0.499984740745262"/>
                </patternFill>
              </fill>
            </x14:dxf>
          </x14:cfRule>
          <xm:sqref>I72</xm:sqref>
        </x14:conditionalFormatting>
        <x14:conditionalFormatting xmlns:xm="http://schemas.microsoft.com/office/excel/2006/main">
          <x14:cfRule type="expression" priority="356" id="{00000000-000E-0000-0400-000064010000}">
            <xm:f>VLOOKUP($B48,営業種目・細目コードリスト!$A$2:$V$150,18)=-1</xm:f>
            <x14:dxf>
              <fill>
                <patternFill>
                  <bgColor theme="0" tint="-0.499984740745262"/>
                </patternFill>
              </fill>
            </x14:dxf>
          </x14:cfRule>
          <xm:sqref>J48</xm:sqref>
        </x14:conditionalFormatting>
        <x14:conditionalFormatting xmlns:xm="http://schemas.microsoft.com/office/excel/2006/main">
          <x14:cfRule type="expression" priority="257" id="{00000000-000E-0000-0400-000001010000}">
            <xm:f>VLOOKUP($B50,営業種目・細目コードリスト!$A$2:$V$150,18)=-1</xm:f>
            <x14:dxf>
              <fill>
                <patternFill>
                  <bgColor theme="0" tint="-0.499984740745262"/>
                </patternFill>
              </fill>
            </x14:dxf>
          </x14:cfRule>
          <xm:sqref>J50</xm:sqref>
        </x14:conditionalFormatting>
        <x14:conditionalFormatting xmlns:xm="http://schemas.microsoft.com/office/excel/2006/main">
          <x14:cfRule type="expression" priority="248" id="{00000000-000E-0000-0400-0000F8000000}">
            <xm:f>VLOOKUP($B52,営業種目・細目コードリスト!$A$2:$V$150,18)=-1</xm:f>
            <x14:dxf>
              <fill>
                <patternFill>
                  <bgColor theme="0" tint="-0.499984740745262"/>
                </patternFill>
              </fill>
            </x14:dxf>
          </x14:cfRule>
          <xm:sqref>J52</xm:sqref>
        </x14:conditionalFormatting>
        <x14:conditionalFormatting xmlns:xm="http://schemas.microsoft.com/office/excel/2006/main">
          <x14:cfRule type="expression" priority="239" id="{00000000-000E-0000-0400-0000EF000000}">
            <xm:f>VLOOKUP($B54,営業種目・細目コードリスト!$A$2:$V$150,18)=-1</xm:f>
            <x14:dxf>
              <fill>
                <patternFill>
                  <bgColor theme="0" tint="-0.499984740745262"/>
                </patternFill>
              </fill>
            </x14:dxf>
          </x14:cfRule>
          <xm:sqref>J54</xm:sqref>
        </x14:conditionalFormatting>
        <x14:conditionalFormatting xmlns:xm="http://schemas.microsoft.com/office/excel/2006/main">
          <x14:cfRule type="expression" priority="230" id="{00000000-000E-0000-0400-0000E6000000}">
            <xm:f>VLOOKUP($B56,営業種目・細目コードリスト!$A$2:$V$150,18)=-1</xm:f>
            <x14:dxf>
              <fill>
                <patternFill>
                  <bgColor theme="0" tint="-0.499984740745262"/>
                </patternFill>
              </fill>
            </x14:dxf>
          </x14:cfRule>
          <xm:sqref>J56</xm:sqref>
        </x14:conditionalFormatting>
        <x14:conditionalFormatting xmlns:xm="http://schemas.microsoft.com/office/excel/2006/main">
          <x14:cfRule type="expression" priority="221" id="{00000000-000E-0000-0400-0000DD000000}">
            <xm:f>VLOOKUP($B64,営業種目・細目コードリスト!$A$2:$V$150,18)=-1</xm:f>
            <x14:dxf>
              <fill>
                <patternFill>
                  <bgColor theme="0" tint="-0.499984740745262"/>
                </patternFill>
              </fill>
            </x14:dxf>
          </x14:cfRule>
          <xm:sqref>J64</xm:sqref>
        </x14:conditionalFormatting>
        <x14:conditionalFormatting xmlns:xm="http://schemas.microsoft.com/office/excel/2006/main">
          <x14:cfRule type="expression" priority="212" id="{00000000-000E-0000-0400-0000D4000000}">
            <xm:f>VLOOKUP($B66,営業種目・細目コードリスト!$A$2:$V$150,18)=-1</xm:f>
            <x14:dxf>
              <fill>
                <patternFill>
                  <bgColor theme="0" tint="-0.499984740745262"/>
                </patternFill>
              </fill>
            </x14:dxf>
          </x14:cfRule>
          <xm:sqref>J66</xm:sqref>
        </x14:conditionalFormatting>
        <x14:conditionalFormatting xmlns:xm="http://schemas.microsoft.com/office/excel/2006/main">
          <x14:cfRule type="expression" priority="203" id="{00000000-000E-0000-0400-0000CB000000}">
            <xm:f>VLOOKUP($B68,営業種目・細目コードリスト!$A$2:$V$150,18)=-1</xm:f>
            <x14:dxf>
              <fill>
                <patternFill>
                  <bgColor theme="0" tint="-0.499984740745262"/>
                </patternFill>
              </fill>
            </x14:dxf>
          </x14:cfRule>
          <xm:sqref>J68</xm:sqref>
        </x14:conditionalFormatting>
        <x14:conditionalFormatting xmlns:xm="http://schemas.microsoft.com/office/excel/2006/main">
          <x14:cfRule type="expression" priority="194" id="{00000000-000E-0000-0400-0000C2000000}">
            <xm:f>VLOOKUP($B70,営業種目・細目コードリスト!$A$2:$V$150,18)=-1</xm:f>
            <x14:dxf>
              <fill>
                <patternFill>
                  <bgColor theme="0" tint="-0.499984740745262"/>
                </patternFill>
              </fill>
            </x14:dxf>
          </x14:cfRule>
          <xm:sqref>J70</xm:sqref>
        </x14:conditionalFormatting>
        <x14:conditionalFormatting xmlns:xm="http://schemas.microsoft.com/office/excel/2006/main">
          <x14:cfRule type="expression" priority="185" id="{00000000-000E-0000-0400-0000B9000000}">
            <xm:f>VLOOKUP($B72,営業種目・細目コードリスト!$A$2:$V$150,18)=-1</xm:f>
            <x14:dxf>
              <fill>
                <patternFill>
                  <bgColor theme="0" tint="-0.499984740745262"/>
                </patternFill>
              </fill>
            </x14:dxf>
          </x14:cfRule>
          <xm:sqref>J72</xm:sqref>
        </x14:conditionalFormatting>
        <x14:conditionalFormatting xmlns:xm="http://schemas.microsoft.com/office/excel/2006/main">
          <x14:cfRule type="expression" priority="355" id="{00000000-000E-0000-0400-000063010000}">
            <xm:f>VLOOKUP($B48,営業種目・細目コードリスト!$A$2:$V$150,19)=-1</xm:f>
            <x14:dxf>
              <fill>
                <patternFill>
                  <bgColor theme="0" tint="-0.499984740745262"/>
                </patternFill>
              </fill>
            </x14:dxf>
          </x14:cfRule>
          <xm:sqref>K48</xm:sqref>
        </x14:conditionalFormatting>
        <x14:conditionalFormatting xmlns:xm="http://schemas.microsoft.com/office/excel/2006/main">
          <x14:cfRule type="expression" priority="256" id="{00000000-000E-0000-0400-000000010000}">
            <xm:f>VLOOKUP($B50,営業種目・細目コードリスト!$A$2:$V$150,19)=-1</xm:f>
            <x14:dxf>
              <fill>
                <patternFill>
                  <bgColor theme="0" tint="-0.499984740745262"/>
                </patternFill>
              </fill>
            </x14:dxf>
          </x14:cfRule>
          <xm:sqref>K50</xm:sqref>
        </x14:conditionalFormatting>
        <x14:conditionalFormatting xmlns:xm="http://schemas.microsoft.com/office/excel/2006/main">
          <x14:cfRule type="expression" priority="247" id="{00000000-000E-0000-0400-0000F7000000}">
            <xm:f>VLOOKUP($B52,営業種目・細目コードリスト!$A$2:$V$150,19)=-1</xm:f>
            <x14:dxf>
              <fill>
                <patternFill>
                  <bgColor theme="0" tint="-0.499984740745262"/>
                </patternFill>
              </fill>
            </x14:dxf>
          </x14:cfRule>
          <xm:sqref>K52</xm:sqref>
        </x14:conditionalFormatting>
        <x14:conditionalFormatting xmlns:xm="http://schemas.microsoft.com/office/excel/2006/main">
          <x14:cfRule type="expression" priority="238" id="{00000000-000E-0000-0400-0000EE000000}">
            <xm:f>VLOOKUP($B54,営業種目・細目コードリスト!$A$2:$V$150,19)=-1</xm:f>
            <x14:dxf>
              <fill>
                <patternFill>
                  <bgColor theme="0" tint="-0.499984740745262"/>
                </patternFill>
              </fill>
            </x14:dxf>
          </x14:cfRule>
          <xm:sqref>K54</xm:sqref>
        </x14:conditionalFormatting>
        <x14:conditionalFormatting xmlns:xm="http://schemas.microsoft.com/office/excel/2006/main">
          <x14:cfRule type="expression" priority="229" id="{00000000-000E-0000-0400-0000E5000000}">
            <xm:f>VLOOKUP($B56,営業種目・細目コードリスト!$A$2:$V$150,19)=-1</xm:f>
            <x14:dxf>
              <fill>
                <patternFill>
                  <bgColor theme="0" tint="-0.499984740745262"/>
                </patternFill>
              </fill>
            </x14:dxf>
          </x14:cfRule>
          <xm:sqref>K56</xm:sqref>
        </x14:conditionalFormatting>
        <x14:conditionalFormatting xmlns:xm="http://schemas.microsoft.com/office/excel/2006/main">
          <x14:cfRule type="expression" priority="220" id="{00000000-000E-0000-0400-0000DC000000}">
            <xm:f>VLOOKUP($B64,営業種目・細目コードリスト!$A$2:$V$150,19)=-1</xm:f>
            <x14:dxf>
              <fill>
                <patternFill>
                  <bgColor theme="0" tint="-0.499984740745262"/>
                </patternFill>
              </fill>
            </x14:dxf>
          </x14:cfRule>
          <xm:sqref>K64</xm:sqref>
        </x14:conditionalFormatting>
        <x14:conditionalFormatting xmlns:xm="http://schemas.microsoft.com/office/excel/2006/main">
          <x14:cfRule type="expression" priority="211" id="{00000000-000E-0000-0400-0000D3000000}">
            <xm:f>VLOOKUP($B66,営業種目・細目コードリスト!$A$2:$V$150,19)=-1</xm:f>
            <x14:dxf>
              <fill>
                <patternFill>
                  <bgColor theme="0" tint="-0.499984740745262"/>
                </patternFill>
              </fill>
            </x14:dxf>
          </x14:cfRule>
          <xm:sqref>K66</xm:sqref>
        </x14:conditionalFormatting>
        <x14:conditionalFormatting xmlns:xm="http://schemas.microsoft.com/office/excel/2006/main">
          <x14:cfRule type="expression" priority="202" id="{00000000-000E-0000-0400-0000CA000000}">
            <xm:f>VLOOKUP($B68,営業種目・細目コードリスト!$A$2:$V$150,19)=-1</xm:f>
            <x14:dxf>
              <fill>
                <patternFill>
                  <bgColor theme="0" tint="-0.499984740745262"/>
                </patternFill>
              </fill>
            </x14:dxf>
          </x14:cfRule>
          <xm:sqref>K68</xm:sqref>
        </x14:conditionalFormatting>
        <x14:conditionalFormatting xmlns:xm="http://schemas.microsoft.com/office/excel/2006/main">
          <x14:cfRule type="expression" priority="193" id="{00000000-000E-0000-0400-0000C1000000}">
            <xm:f>VLOOKUP($B70,営業種目・細目コードリスト!$A$2:$V$150,19)=-1</xm:f>
            <x14:dxf>
              <fill>
                <patternFill>
                  <bgColor theme="0" tint="-0.499984740745262"/>
                </patternFill>
              </fill>
            </x14:dxf>
          </x14:cfRule>
          <xm:sqref>K70</xm:sqref>
        </x14:conditionalFormatting>
        <x14:conditionalFormatting xmlns:xm="http://schemas.microsoft.com/office/excel/2006/main">
          <x14:cfRule type="expression" priority="184" id="{00000000-000E-0000-0400-0000B8000000}">
            <xm:f>VLOOKUP($B72,営業種目・細目コードリスト!$A$2:$V$150,19)=-1</xm:f>
            <x14:dxf>
              <fill>
                <patternFill>
                  <bgColor theme="0" tint="-0.499984740745262"/>
                </patternFill>
              </fill>
            </x14:dxf>
          </x14:cfRule>
          <xm:sqref>K72</xm:sqref>
        </x14:conditionalFormatting>
        <x14:conditionalFormatting xmlns:xm="http://schemas.microsoft.com/office/excel/2006/main">
          <x14:cfRule type="expression" priority="354" id="{00000000-000E-0000-0400-000062010000}">
            <xm:f>VLOOKUP($B48,営業種目・細目コードリスト!$A$2:$V$150,20)=-1</xm:f>
            <x14:dxf>
              <fill>
                <patternFill>
                  <bgColor theme="0" tint="-0.499984740745262"/>
                </patternFill>
              </fill>
            </x14:dxf>
          </x14:cfRule>
          <xm:sqref>L48</xm:sqref>
        </x14:conditionalFormatting>
        <x14:conditionalFormatting xmlns:xm="http://schemas.microsoft.com/office/excel/2006/main">
          <x14:cfRule type="expression" priority="255" id="{00000000-000E-0000-0400-0000FF000000}">
            <xm:f>VLOOKUP($B50,営業種目・細目コードリスト!$A$2:$V$150,20)=-1</xm:f>
            <x14:dxf>
              <fill>
                <patternFill>
                  <bgColor theme="0" tint="-0.499984740745262"/>
                </patternFill>
              </fill>
            </x14:dxf>
          </x14:cfRule>
          <xm:sqref>L50</xm:sqref>
        </x14:conditionalFormatting>
        <x14:conditionalFormatting xmlns:xm="http://schemas.microsoft.com/office/excel/2006/main">
          <x14:cfRule type="expression" priority="246" id="{00000000-000E-0000-0400-0000F6000000}">
            <xm:f>VLOOKUP($B52,営業種目・細目コードリスト!$A$2:$V$150,20)=-1</xm:f>
            <x14:dxf>
              <fill>
                <patternFill>
                  <bgColor theme="0" tint="-0.499984740745262"/>
                </patternFill>
              </fill>
            </x14:dxf>
          </x14:cfRule>
          <xm:sqref>L52</xm:sqref>
        </x14:conditionalFormatting>
        <x14:conditionalFormatting xmlns:xm="http://schemas.microsoft.com/office/excel/2006/main">
          <x14:cfRule type="expression" priority="237" id="{00000000-000E-0000-0400-0000ED000000}">
            <xm:f>VLOOKUP($B54,営業種目・細目コードリスト!$A$2:$V$150,20)=-1</xm:f>
            <x14:dxf>
              <fill>
                <patternFill>
                  <bgColor theme="0" tint="-0.499984740745262"/>
                </patternFill>
              </fill>
            </x14:dxf>
          </x14:cfRule>
          <xm:sqref>L54</xm:sqref>
        </x14:conditionalFormatting>
        <x14:conditionalFormatting xmlns:xm="http://schemas.microsoft.com/office/excel/2006/main">
          <x14:cfRule type="expression" priority="228" id="{00000000-000E-0000-0400-0000E4000000}">
            <xm:f>VLOOKUP($B56,営業種目・細目コードリスト!$A$2:$V$150,20)=-1</xm:f>
            <x14:dxf>
              <fill>
                <patternFill>
                  <bgColor theme="0" tint="-0.499984740745262"/>
                </patternFill>
              </fill>
            </x14:dxf>
          </x14:cfRule>
          <xm:sqref>L56</xm:sqref>
        </x14:conditionalFormatting>
        <x14:conditionalFormatting xmlns:xm="http://schemas.microsoft.com/office/excel/2006/main">
          <x14:cfRule type="expression" priority="219" id="{00000000-000E-0000-0400-0000DB000000}">
            <xm:f>VLOOKUP($B64,営業種目・細目コードリスト!$A$2:$V$150,20)=-1</xm:f>
            <x14:dxf>
              <fill>
                <patternFill>
                  <bgColor theme="0" tint="-0.499984740745262"/>
                </patternFill>
              </fill>
            </x14:dxf>
          </x14:cfRule>
          <xm:sqref>L64</xm:sqref>
        </x14:conditionalFormatting>
        <x14:conditionalFormatting xmlns:xm="http://schemas.microsoft.com/office/excel/2006/main">
          <x14:cfRule type="expression" priority="210" id="{00000000-000E-0000-0400-0000D2000000}">
            <xm:f>VLOOKUP($B66,営業種目・細目コードリスト!$A$2:$V$150,20)=-1</xm:f>
            <x14:dxf>
              <fill>
                <patternFill>
                  <bgColor theme="0" tint="-0.499984740745262"/>
                </patternFill>
              </fill>
            </x14:dxf>
          </x14:cfRule>
          <xm:sqref>L66</xm:sqref>
        </x14:conditionalFormatting>
        <x14:conditionalFormatting xmlns:xm="http://schemas.microsoft.com/office/excel/2006/main">
          <x14:cfRule type="expression" priority="201" id="{00000000-000E-0000-0400-0000C9000000}">
            <xm:f>VLOOKUP($B68,営業種目・細目コードリスト!$A$2:$V$150,20)=-1</xm:f>
            <x14:dxf>
              <fill>
                <patternFill>
                  <bgColor theme="0" tint="-0.499984740745262"/>
                </patternFill>
              </fill>
            </x14:dxf>
          </x14:cfRule>
          <xm:sqref>L68</xm:sqref>
        </x14:conditionalFormatting>
        <x14:conditionalFormatting xmlns:xm="http://schemas.microsoft.com/office/excel/2006/main">
          <x14:cfRule type="expression" priority="192" id="{00000000-000E-0000-0400-0000C0000000}">
            <xm:f>VLOOKUP($B70,営業種目・細目コードリスト!$A$2:$V$150,20)=-1</xm:f>
            <x14:dxf>
              <fill>
                <patternFill>
                  <bgColor theme="0" tint="-0.499984740745262"/>
                </patternFill>
              </fill>
            </x14:dxf>
          </x14:cfRule>
          <xm:sqref>L70</xm:sqref>
        </x14:conditionalFormatting>
        <x14:conditionalFormatting xmlns:xm="http://schemas.microsoft.com/office/excel/2006/main">
          <x14:cfRule type="expression" priority="183" id="{00000000-000E-0000-0400-0000B7000000}">
            <xm:f>VLOOKUP($B72,営業種目・細目コードリスト!$A$2:$V$150,20)=-1</xm:f>
            <x14:dxf>
              <fill>
                <patternFill>
                  <bgColor theme="0" tint="-0.499984740745262"/>
                </patternFill>
              </fill>
            </x14:dxf>
          </x14:cfRule>
          <xm:sqref>L72</xm:sqref>
        </x14:conditionalFormatting>
        <x14:conditionalFormatting xmlns:xm="http://schemas.microsoft.com/office/excel/2006/main">
          <x14:cfRule type="expression" priority="353" id="{00000000-000E-0000-0400-000061010000}">
            <xm:f>VLOOKUP($B48,営業種目・細目コードリスト!$A$2:$V$150,21)=-1</xm:f>
            <x14:dxf>
              <fill>
                <patternFill>
                  <bgColor theme="0" tint="-0.499984740745262"/>
                </patternFill>
              </fill>
            </x14:dxf>
          </x14:cfRule>
          <xm:sqref>M48</xm:sqref>
        </x14:conditionalFormatting>
        <x14:conditionalFormatting xmlns:xm="http://schemas.microsoft.com/office/excel/2006/main">
          <x14:cfRule type="expression" priority="254" id="{00000000-000E-0000-0400-0000FE000000}">
            <xm:f>VLOOKUP($B50,営業種目・細目コードリスト!$A$2:$V$150,21)=-1</xm:f>
            <x14:dxf>
              <fill>
                <patternFill>
                  <bgColor theme="0" tint="-0.499984740745262"/>
                </patternFill>
              </fill>
            </x14:dxf>
          </x14:cfRule>
          <xm:sqref>M50</xm:sqref>
        </x14:conditionalFormatting>
        <x14:conditionalFormatting xmlns:xm="http://schemas.microsoft.com/office/excel/2006/main">
          <x14:cfRule type="expression" priority="245" id="{00000000-000E-0000-0400-0000F5000000}">
            <xm:f>VLOOKUP($B52,営業種目・細目コードリスト!$A$2:$V$150,21)=-1</xm:f>
            <x14:dxf>
              <fill>
                <patternFill>
                  <bgColor theme="0" tint="-0.499984740745262"/>
                </patternFill>
              </fill>
            </x14:dxf>
          </x14:cfRule>
          <xm:sqref>M52</xm:sqref>
        </x14:conditionalFormatting>
        <x14:conditionalFormatting xmlns:xm="http://schemas.microsoft.com/office/excel/2006/main">
          <x14:cfRule type="expression" priority="236" id="{00000000-000E-0000-0400-0000EC000000}">
            <xm:f>VLOOKUP($B54,営業種目・細目コードリスト!$A$2:$V$150,21)=-1</xm:f>
            <x14:dxf>
              <fill>
                <patternFill>
                  <bgColor theme="0" tint="-0.499984740745262"/>
                </patternFill>
              </fill>
            </x14:dxf>
          </x14:cfRule>
          <xm:sqref>M54</xm:sqref>
        </x14:conditionalFormatting>
        <x14:conditionalFormatting xmlns:xm="http://schemas.microsoft.com/office/excel/2006/main">
          <x14:cfRule type="expression" priority="227" id="{00000000-000E-0000-0400-0000E3000000}">
            <xm:f>VLOOKUP($B56,営業種目・細目コードリスト!$A$2:$V$150,21)=-1</xm:f>
            <x14:dxf>
              <fill>
                <patternFill>
                  <bgColor theme="0" tint="-0.499984740745262"/>
                </patternFill>
              </fill>
            </x14:dxf>
          </x14:cfRule>
          <xm:sqref>M56</xm:sqref>
        </x14:conditionalFormatting>
        <x14:conditionalFormatting xmlns:xm="http://schemas.microsoft.com/office/excel/2006/main">
          <x14:cfRule type="expression" priority="218" id="{00000000-000E-0000-0400-0000DA000000}">
            <xm:f>VLOOKUP($B64,営業種目・細目コードリスト!$A$2:$V$150,21)=-1</xm:f>
            <x14:dxf>
              <fill>
                <patternFill>
                  <bgColor theme="0" tint="-0.499984740745262"/>
                </patternFill>
              </fill>
            </x14:dxf>
          </x14:cfRule>
          <xm:sqref>M64</xm:sqref>
        </x14:conditionalFormatting>
        <x14:conditionalFormatting xmlns:xm="http://schemas.microsoft.com/office/excel/2006/main">
          <x14:cfRule type="expression" priority="209" id="{00000000-000E-0000-0400-0000D1000000}">
            <xm:f>VLOOKUP($B66,営業種目・細目コードリスト!$A$2:$V$150,21)=-1</xm:f>
            <x14:dxf>
              <fill>
                <patternFill>
                  <bgColor theme="0" tint="-0.499984740745262"/>
                </patternFill>
              </fill>
            </x14:dxf>
          </x14:cfRule>
          <xm:sqref>M66</xm:sqref>
        </x14:conditionalFormatting>
        <x14:conditionalFormatting xmlns:xm="http://schemas.microsoft.com/office/excel/2006/main">
          <x14:cfRule type="expression" priority="200" id="{00000000-000E-0000-0400-0000C8000000}">
            <xm:f>VLOOKUP($B68,営業種目・細目コードリスト!$A$2:$V$150,21)=-1</xm:f>
            <x14:dxf>
              <fill>
                <patternFill>
                  <bgColor theme="0" tint="-0.499984740745262"/>
                </patternFill>
              </fill>
            </x14:dxf>
          </x14:cfRule>
          <xm:sqref>M68</xm:sqref>
        </x14:conditionalFormatting>
        <x14:conditionalFormatting xmlns:xm="http://schemas.microsoft.com/office/excel/2006/main">
          <x14:cfRule type="expression" priority="191" id="{00000000-000E-0000-0400-0000BF000000}">
            <xm:f>VLOOKUP($B70,営業種目・細目コードリスト!$A$2:$V$150,21)=-1</xm:f>
            <x14:dxf>
              <fill>
                <patternFill>
                  <bgColor theme="0" tint="-0.499984740745262"/>
                </patternFill>
              </fill>
            </x14:dxf>
          </x14:cfRule>
          <xm:sqref>M70</xm:sqref>
        </x14:conditionalFormatting>
        <x14:conditionalFormatting xmlns:xm="http://schemas.microsoft.com/office/excel/2006/main">
          <x14:cfRule type="expression" priority="182" id="{00000000-000E-0000-0400-0000B6000000}">
            <xm:f>VLOOKUP($B72,営業種目・細目コードリスト!$A$2:$V$150,21)=-1</xm:f>
            <x14:dxf>
              <fill>
                <patternFill>
                  <bgColor theme="0" tint="-0.499984740745262"/>
                </patternFill>
              </fill>
            </x14:dxf>
          </x14:cfRule>
          <xm:sqref>M72</xm:sqref>
        </x14:conditionalFormatting>
        <x14:conditionalFormatting xmlns:xm="http://schemas.microsoft.com/office/excel/2006/main">
          <x14:cfRule type="expression" priority="352" id="{00000000-000E-0000-0400-000060010000}">
            <xm:f>VLOOKUP($B48,営業種目・細目コードリスト!$A$2:$V$150,22)=-1</xm:f>
            <x14:dxf>
              <fill>
                <patternFill>
                  <bgColor theme="0" tint="-0.499984740745262"/>
                </patternFill>
              </fill>
            </x14:dxf>
          </x14:cfRule>
          <xm:sqref>N48</xm:sqref>
        </x14:conditionalFormatting>
        <x14:conditionalFormatting xmlns:xm="http://schemas.microsoft.com/office/excel/2006/main">
          <x14:cfRule type="expression" priority="253" id="{00000000-000E-0000-0400-0000FD000000}">
            <xm:f>VLOOKUP($B50,営業種目・細目コードリスト!$A$2:$V$150,22)=-1</xm:f>
            <x14:dxf>
              <fill>
                <patternFill>
                  <bgColor theme="0" tint="-0.499984740745262"/>
                </patternFill>
              </fill>
            </x14:dxf>
          </x14:cfRule>
          <xm:sqref>N50</xm:sqref>
        </x14:conditionalFormatting>
        <x14:conditionalFormatting xmlns:xm="http://schemas.microsoft.com/office/excel/2006/main">
          <x14:cfRule type="expression" priority="244" id="{00000000-000E-0000-0400-0000F4000000}">
            <xm:f>VLOOKUP($B52,営業種目・細目コードリスト!$A$2:$V$150,22)=-1</xm:f>
            <x14:dxf>
              <fill>
                <patternFill>
                  <bgColor theme="0" tint="-0.499984740745262"/>
                </patternFill>
              </fill>
            </x14:dxf>
          </x14:cfRule>
          <xm:sqref>N52</xm:sqref>
        </x14:conditionalFormatting>
        <x14:conditionalFormatting xmlns:xm="http://schemas.microsoft.com/office/excel/2006/main">
          <x14:cfRule type="expression" priority="235" id="{00000000-000E-0000-0400-0000EB000000}">
            <xm:f>VLOOKUP($B54,営業種目・細目コードリスト!$A$2:$V$150,22)=-1</xm:f>
            <x14:dxf>
              <fill>
                <patternFill>
                  <bgColor theme="0" tint="-0.499984740745262"/>
                </patternFill>
              </fill>
            </x14:dxf>
          </x14:cfRule>
          <xm:sqref>N54</xm:sqref>
        </x14:conditionalFormatting>
        <x14:conditionalFormatting xmlns:xm="http://schemas.microsoft.com/office/excel/2006/main">
          <x14:cfRule type="expression" priority="226" id="{00000000-000E-0000-0400-0000E2000000}">
            <xm:f>VLOOKUP($B56,営業種目・細目コードリスト!$A$2:$V$150,22)=-1</xm:f>
            <x14:dxf>
              <fill>
                <patternFill>
                  <bgColor theme="0" tint="-0.499984740745262"/>
                </patternFill>
              </fill>
            </x14:dxf>
          </x14:cfRule>
          <xm:sqref>N56</xm:sqref>
        </x14:conditionalFormatting>
        <x14:conditionalFormatting xmlns:xm="http://schemas.microsoft.com/office/excel/2006/main">
          <x14:cfRule type="expression" priority="217" id="{00000000-000E-0000-0400-0000D9000000}">
            <xm:f>VLOOKUP($B64,営業種目・細目コードリスト!$A$2:$V$150,22)=-1</xm:f>
            <x14:dxf>
              <fill>
                <patternFill>
                  <bgColor theme="0" tint="-0.499984740745262"/>
                </patternFill>
              </fill>
            </x14:dxf>
          </x14:cfRule>
          <xm:sqref>N64</xm:sqref>
        </x14:conditionalFormatting>
        <x14:conditionalFormatting xmlns:xm="http://schemas.microsoft.com/office/excel/2006/main">
          <x14:cfRule type="expression" priority="208" id="{00000000-000E-0000-0400-0000D0000000}">
            <xm:f>VLOOKUP($B66,営業種目・細目コードリスト!$A$2:$V$150,22)=-1</xm:f>
            <x14:dxf>
              <fill>
                <patternFill>
                  <bgColor theme="0" tint="-0.499984740745262"/>
                </patternFill>
              </fill>
            </x14:dxf>
          </x14:cfRule>
          <xm:sqref>N66</xm:sqref>
        </x14:conditionalFormatting>
        <x14:conditionalFormatting xmlns:xm="http://schemas.microsoft.com/office/excel/2006/main">
          <x14:cfRule type="expression" priority="199" id="{00000000-000E-0000-0400-0000C7000000}">
            <xm:f>VLOOKUP($B68,営業種目・細目コードリスト!$A$2:$V$150,22)=-1</xm:f>
            <x14:dxf>
              <fill>
                <patternFill>
                  <bgColor theme="0" tint="-0.499984740745262"/>
                </patternFill>
              </fill>
            </x14:dxf>
          </x14:cfRule>
          <xm:sqref>N68</xm:sqref>
        </x14:conditionalFormatting>
        <x14:conditionalFormatting xmlns:xm="http://schemas.microsoft.com/office/excel/2006/main">
          <x14:cfRule type="expression" priority="190" id="{00000000-000E-0000-0400-0000BE000000}">
            <xm:f>VLOOKUP($B70,営業種目・細目コードリスト!$A$2:$V$150,22)=-1</xm:f>
            <x14:dxf>
              <fill>
                <patternFill>
                  <bgColor theme="0" tint="-0.499984740745262"/>
                </patternFill>
              </fill>
            </x14:dxf>
          </x14:cfRule>
          <xm:sqref>N70</xm:sqref>
        </x14:conditionalFormatting>
        <x14:conditionalFormatting xmlns:xm="http://schemas.microsoft.com/office/excel/2006/main">
          <x14:cfRule type="expression" priority="181" id="{00000000-000E-0000-0400-0000B5000000}">
            <xm:f>VLOOKUP($B72,営業種目・細目コードリスト!$A$2:$V$150,22)=-1</xm:f>
            <x14:dxf>
              <fill>
                <patternFill>
                  <bgColor theme="0" tint="-0.499984740745262"/>
                </patternFill>
              </fill>
            </x14:dxf>
          </x14:cfRule>
          <xm:sqref>N72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O50"/>
  <sheetViews>
    <sheetView view="pageBreakPreview" topLeftCell="B1" zoomScaleNormal="100" zoomScaleSheetLayoutView="100" workbookViewId="0">
      <selection activeCell="D6" sqref="D6"/>
    </sheetView>
  </sheetViews>
  <sheetFormatPr defaultRowHeight="13.5"/>
  <cols>
    <col min="1" max="15" width="5.875" style="9" customWidth="1"/>
    <col min="16" max="16384" width="9" style="9"/>
  </cols>
  <sheetData>
    <row r="1" spans="1:15" customFormat="1" ht="30.75" customHeight="1">
      <c r="A1" s="98" t="s">
        <v>490</v>
      </c>
    </row>
    <row r="2" spans="1:15" s="1" customFormat="1" ht="24.75" customHeight="1">
      <c r="A2" s="656" t="s">
        <v>168</v>
      </c>
      <c r="B2" s="430"/>
      <c r="C2" s="430"/>
      <c r="D2" s="430"/>
      <c r="E2" s="430"/>
      <c r="F2" s="430"/>
      <c r="G2" s="430"/>
      <c r="H2" s="430"/>
      <c r="I2" s="430"/>
      <c r="J2" s="430"/>
      <c r="K2" s="430"/>
      <c r="L2" s="430"/>
      <c r="M2" s="430"/>
      <c r="N2" s="430"/>
      <c r="O2" s="430"/>
    </row>
    <row r="3" spans="1:15" s="1" customFormat="1" ht="18" customHeight="1" thickBot="1">
      <c r="A3" s="2" t="s">
        <v>169</v>
      </c>
      <c r="B3" s="2"/>
      <c r="C3" s="2"/>
      <c r="D3" s="2"/>
      <c r="E3" s="2"/>
      <c r="F3" s="2"/>
    </row>
    <row r="4" spans="1:15" s="15" customFormat="1" ht="17.25" customHeight="1">
      <c r="A4" s="700" t="s">
        <v>570</v>
      </c>
      <c r="B4" s="701"/>
      <c r="C4" s="13"/>
      <c r="D4" s="13"/>
      <c r="E4" s="13"/>
      <c r="F4" s="13"/>
      <c r="G4" s="13"/>
      <c r="H4" s="13"/>
      <c r="I4" s="13"/>
      <c r="J4" s="13"/>
      <c r="K4" s="13"/>
      <c r="L4" s="13"/>
      <c r="M4" s="13"/>
      <c r="N4" s="13"/>
      <c r="O4" s="14"/>
    </row>
    <row r="5" spans="1:15" s="15" customFormat="1" ht="17.25" customHeight="1">
      <c r="A5" s="670" t="s">
        <v>71</v>
      </c>
      <c r="B5" s="671"/>
      <c r="C5" s="671"/>
      <c r="D5" s="17" t="s">
        <v>72</v>
      </c>
      <c r="E5" s="17" t="s">
        <v>73</v>
      </c>
      <c r="F5" s="17" t="s">
        <v>74</v>
      </c>
      <c r="G5" s="17" t="s">
        <v>75</v>
      </c>
      <c r="H5" s="17" t="s">
        <v>76</v>
      </c>
      <c r="I5" s="17" t="s">
        <v>77</v>
      </c>
      <c r="J5" s="17" t="s">
        <v>78</v>
      </c>
      <c r="K5" s="17" t="s">
        <v>79</v>
      </c>
      <c r="L5" s="17" t="s">
        <v>80</v>
      </c>
      <c r="M5" s="17" t="s">
        <v>81</v>
      </c>
      <c r="N5" s="17" t="s">
        <v>82</v>
      </c>
      <c r="O5" s="20" t="s">
        <v>83</v>
      </c>
    </row>
    <row r="6" spans="1:15" s="15" customFormat="1" ht="17.25" customHeight="1">
      <c r="A6" s="670" t="s">
        <v>84</v>
      </c>
      <c r="B6" s="671"/>
      <c r="C6" s="671"/>
      <c r="D6" s="94" t="s">
        <v>9</v>
      </c>
      <c r="E6" s="94" t="s">
        <v>9</v>
      </c>
      <c r="F6" s="94" t="s">
        <v>9</v>
      </c>
      <c r="G6" s="94" t="s">
        <v>9</v>
      </c>
      <c r="H6" s="94" t="s">
        <v>9</v>
      </c>
      <c r="I6" s="94" t="s">
        <v>9</v>
      </c>
      <c r="J6" s="94" t="s">
        <v>9</v>
      </c>
      <c r="K6" s="94" t="s">
        <v>9</v>
      </c>
      <c r="L6" s="94" t="s">
        <v>9</v>
      </c>
      <c r="M6" s="94" t="s">
        <v>9</v>
      </c>
      <c r="N6" s="94" t="s">
        <v>9</v>
      </c>
      <c r="O6" s="95" t="s">
        <v>9</v>
      </c>
    </row>
    <row r="7" spans="1:15" s="15" customFormat="1" ht="17.25" customHeight="1">
      <c r="A7" s="670" t="s">
        <v>85</v>
      </c>
      <c r="B7" s="671"/>
      <c r="C7" s="671"/>
      <c r="D7" s="94" t="s">
        <v>9</v>
      </c>
      <c r="E7" s="94" t="s">
        <v>9</v>
      </c>
      <c r="F7" s="19"/>
      <c r="G7" s="94" t="s">
        <v>9</v>
      </c>
      <c r="H7" s="94" t="s">
        <v>9</v>
      </c>
      <c r="I7" s="94" t="s">
        <v>9</v>
      </c>
      <c r="J7" s="94" t="s">
        <v>9</v>
      </c>
      <c r="K7" s="94" t="s">
        <v>9</v>
      </c>
      <c r="L7" s="19"/>
      <c r="M7" s="19"/>
      <c r="N7" s="94" t="s">
        <v>9</v>
      </c>
      <c r="O7" s="21"/>
    </row>
    <row r="8" spans="1:15" s="15" customFormat="1" ht="17.25" customHeight="1">
      <c r="A8" s="672" t="s">
        <v>571</v>
      </c>
      <c r="B8" s="673"/>
      <c r="C8" s="674"/>
      <c r="D8" s="674"/>
      <c r="E8" s="675"/>
      <c r="F8" s="675"/>
      <c r="G8" s="675"/>
      <c r="O8" s="16"/>
    </row>
    <row r="9" spans="1:15" s="15" customFormat="1" ht="17.25" customHeight="1">
      <c r="A9" s="676" t="s">
        <v>574</v>
      </c>
      <c r="B9" s="17" t="s">
        <v>86</v>
      </c>
      <c r="C9" s="17" t="s">
        <v>87</v>
      </c>
      <c r="D9" s="17" t="s">
        <v>573</v>
      </c>
      <c r="E9" s="17" t="s">
        <v>88</v>
      </c>
      <c r="F9" s="17" t="s">
        <v>89</v>
      </c>
      <c r="G9" s="17" t="s">
        <v>90</v>
      </c>
      <c r="H9" s="17" t="s">
        <v>91</v>
      </c>
      <c r="I9" s="17" t="s">
        <v>92</v>
      </c>
      <c r="J9" s="17" t="s">
        <v>93</v>
      </c>
      <c r="K9" s="17" t="s">
        <v>94</v>
      </c>
      <c r="L9" s="17" t="s">
        <v>96</v>
      </c>
      <c r="M9" s="17" t="s">
        <v>97</v>
      </c>
      <c r="N9" s="17" t="s">
        <v>98</v>
      </c>
      <c r="O9" s="20" t="s">
        <v>99</v>
      </c>
    </row>
    <row r="10" spans="1:15" s="15" customFormat="1" ht="17.25" customHeight="1">
      <c r="A10" s="677"/>
      <c r="B10" s="94" t="s">
        <v>95</v>
      </c>
      <c r="C10" s="94" t="s">
        <v>95</v>
      </c>
      <c r="D10" s="94" t="s">
        <v>95</v>
      </c>
      <c r="E10" s="94" t="s">
        <v>95</v>
      </c>
      <c r="F10" s="94" t="s">
        <v>95</v>
      </c>
      <c r="G10" s="94" t="s">
        <v>95</v>
      </c>
      <c r="H10" s="94" t="s">
        <v>95</v>
      </c>
      <c r="I10" s="94" t="s">
        <v>95</v>
      </c>
      <c r="J10" s="94" t="s">
        <v>95</v>
      </c>
      <c r="K10" s="94" t="s">
        <v>95</v>
      </c>
      <c r="L10" s="94" t="s">
        <v>95</v>
      </c>
      <c r="M10" s="94" t="s">
        <v>95</v>
      </c>
      <c r="N10" s="94" t="s">
        <v>95</v>
      </c>
      <c r="O10" s="95" t="s">
        <v>95</v>
      </c>
    </row>
    <row r="11" spans="1:15" s="15" customFormat="1" ht="17.25" customHeight="1">
      <c r="A11" s="677"/>
      <c r="B11" s="17" t="s">
        <v>572</v>
      </c>
      <c r="C11" s="17" t="s">
        <v>100</v>
      </c>
      <c r="D11" s="17" t="s">
        <v>101</v>
      </c>
      <c r="E11" s="17" t="s">
        <v>102</v>
      </c>
      <c r="F11" s="17" t="s">
        <v>79</v>
      </c>
      <c r="G11" s="17" t="s">
        <v>103</v>
      </c>
      <c r="H11" s="178"/>
      <c r="I11" s="179"/>
      <c r="J11" s="179"/>
      <c r="K11" s="179"/>
      <c r="L11" s="179"/>
      <c r="M11" s="179"/>
      <c r="N11" s="179"/>
      <c r="O11" s="180"/>
    </row>
    <row r="12" spans="1:15" s="15" customFormat="1" ht="17.25" customHeight="1">
      <c r="A12" s="678"/>
      <c r="B12" s="94" t="s">
        <v>95</v>
      </c>
      <c r="C12" s="94" t="s">
        <v>95</v>
      </c>
      <c r="D12" s="94" t="s">
        <v>95</v>
      </c>
      <c r="E12" s="94" t="s">
        <v>95</v>
      </c>
      <c r="F12" s="94" t="s">
        <v>95</v>
      </c>
      <c r="G12" s="94" t="s">
        <v>95</v>
      </c>
      <c r="H12" s="181"/>
      <c r="I12" s="182"/>
      <c r="J12" s="182"/>
      <c r="K12" s="182"/>
      <c r="L12" s="182"/>
      <c r="M12" s="182"/>
      <c r="N12" s="182"/>
      <c r="O12" s="183"/>
    </row>
    <row r="13" spans="1:15" s="15" customFormat="1" ht="17.25" customHeight="1">
      <c r="A13" s="685" t="s">
        <v>249</v>
      </c>
      <c r="B13" s="686"/>
      <c r="O13" s="16"/>
    </row>
    <row r="14" spans="1:15" s="15" customFormat="1" ht="17.25" customHeight="1">
      <c r="A14" s="670" t="s">
        <v>104</v>
      </c>
      <c r="B14" s="671"/>
      <c r="C14" s="671" t="s">
        <v>105</v>
      </c>
      <c r="D14" s="671"/>
      <c r="E14" s="94" t="s">
        <v>95</v>
      </c>
      <c r="F14" s="671" t="s">
        <v>106</v>
      </c>
      <c r="G14" s="671"/>
      <c r="H14" s="94" t="s">
        <v>95</v>
      </c>
      <c r="I14" s="671" t="s">
        <v>151</v>
      </c>
      <c r="J14" s="671"/>
      <c r="K14" s="94" t="s">
        <v>95</v>
      </c>
      <c r="L14" s="671" t="s">
        <v>107</v>
      </c>
      <c r="M14" s="671"/>
      <c r="N14" s="94" t="s">
        <v>95</v>
      </c>
      <c r="O14" s="16"/>
    </row>
    <row r="15" spans="1:15" s="15" customFormat="1" ht="17.25" customHeight="1">
      <c r="A15" s="670" t="s">
        <v>108</v>
      </c>
      <c r="B15" s="671"/>
      <c r="C15" s="94" t="s">
        <v>95</v>
      </c>
      <c r="D15" s="671" t="s">
        <v>109</v>
      </c>
      <c r="E15" s="671"/>
      <c r="F15" s="94" t="s">
        <v>95</v>
      </c>
      <c r="G15" s="671" t="s">
        <v>110</v>
      </c>
      <c r="H15" s="671"/>
      <c r="I15" s="94" t="s">
        <v>95</v>
      </c>
      <c r="J15" s="671" t="s">
        <v>111</v>
      </c>
      <c r="K15" s="671"/>
      <c r="L15" s="94" t="s">
        <v>95</v>
      </c>
      <c r="O15" s="16"/>
    </row>
    <row r="16" spans="1:15" s="15" customFormat="1" ht="17.25" customHeight="1">
      <c r="A16" s="685" t="s">
        <v>250</v>
      </c>
      <c r="B16" s="686"/>
      <c r="C16" s="686"/>
      <c r="O16" s="16"/>
    </row>
    <row r="17" spans="1:15" s="15" customFormat="1" ht="17.25" customHeight="1">
      <c r="A17" s="670" t="s">
        <v>152</v>
      </c>
      <c r="B17" s="671"/>
      <c r="C17" s="671"/>
      <c r="D17" s="94" t="s">
        <v>95</v>
      </c>
      <c r="E17" s="671" t="s">
        <v>153</v>
      </c>
      <c r="F17" s="671"/>
      <c r="G17" s="671"/>
      <c r="H17" s="94" t="s">
        <v>95</v>
      </c>
      <c r="I17" s="671" t="s">
        <v>154</v>
      </c>
      <c r="J17" s="671"/>
      <c r="K17" s="671"/>
      <c r="L17" s="94" t="s">
        <v>95</v>
      </c>
      <c r="O17" s="16"/>
    </row>
    <row r="18" spans="1:15" s="15" customFormat="1" ht="17.25" customHeight="1">
      <c r="A18" s="685" t="s">
        <v>251</v>
      </c>
      <c r="B18" s="686"/>
      <c r="C18" s="686"/>
      <c r="O18" s="16"/>
    </row>
    <row r="19" spans="1:15" s="15" customFormat="1" ht="17.25" customHeight="1">
      <c r="A19" s="670" t="s">
        <v>112</v>
      </c>
      <c r="B19" s="671"/>
      <c r="C19" s="671"/>
      <c r="D19" s="94" t="s">
        <v>95</v>
      </c>
      <c r="E19" s="671" t="s">
        <v>113</v>
      </c>
      <c r="F19" s="671"/>
      <c r="G19" s="671"/>
      <c r="H19" s="94" t="s">
        <v>95</v>
      </c>
      <c r="O19" s="16"/>
    </row>
    <row r="20" spans="1:15" s="15" customFormat="1" ht="17.25" customHeight="1">
      <c r="A20" s="685" t="s">
        <v>252</v>
      </c>
      <c r="B20" s="686"/>
      <c r="C20" s="686"/>
      <c r="O20" s="16"/>
    </row>
    <row r="21" spans="1:15" s="15" customFormat="1" ht="17.25" customHeight="1">
      <c r="A21" s="670" t="s">
        <v>287</v>
      </c>
      <c r="B21" s="671"/>
      <c r="C21" s="94" t="s">
        <v>95</v>
      </c>
      <c r="D21" s="671" t="s">
        <v>114</v>
      </c>
      <c r="E21" s="671"/>
      <c r="F21" s="671"/>
      <c r="G21" s="671"/>
      <c r="H21" s="94" t="s">
        <v>95</v>
      </c>
      <c r="I21" s="671" t="s">
        <v>115</v>
      </c>
      <c r="J21" s="671"/>
      <c r="K21" s="94" t="s">
        <v>95</v>
      </c>
      <c r="L21" s="671" t="s">
        <v>116</v>
      </c>
      <c r="M21" s="671"/>
      <c r="N21" s="671"/>
      <c r="O21" s="95" t="s">
        <v>95</v>
      </c>
    </row>
    <row r="22" spans="1:15" s="15" customFormat="1" ht="17.25" customHeight="1">
      <c r="A22" s="18" t="s">
        <v>253</v>
      </c>
      <c r="O22" s="16"/>
    </row>
    <row r="23" spans="1:15" s="15" customFormat="1" ht="17.25" customHeight="1">
      <c r="A23" s="670" t="s">
        <v>117</v>
      </c>
      <c r="B23" s="671"/>
      <c r="C23" s="94" t="s">
        <v>95</v>
      </c>
      <c r="D23" s="671" t="s">
        <v>118</v>
      </c>
      <c r="E23" s="671"/>
      <c r="F23" s="94" t="s">
        <v>95</v>
      </c>
      <c r="G23" s="671" t="s">
        <v>119</v>
      </c>
      <c r="H23" s="671"/>
      <c r="I23" s="94" t="s">
        <v>95</v>
      </c>
      <c r="O23" s="16"/>
    </row>
    <row r="24" spans="1:15" s="15" customFormat="1" ht="17.25" customHeight="1">
      <c r="A24" s="670" t="s">
        <v>120</v>
      </c>
      <c r="B24" s="671"/>
      <c r="C24" s="94" t="s">
        <v>95</v>
      </c>
      <c r="D24" s="671" t="s">
        <v>121</v>
      </c>
      <c r="E24" s="671"/>
      <c r="F24" s="94" t="s">
        <v>95</v>
      </c>
      <c r="G24" s="671" t="s">
        <v>122</v>
      </c>
      <c r="H24" s="671"/>
      <c r="I24" s="94" t="s">
        <v>95</v>
      </c>
      <c r="J24" s="671" t="s">
        <v>123</v>
      </c>
      <c r="K24" s="671"/>
      <c r="L24" s="671"/>
      <c r="M24" s="94" t="s">
        <v>95</v>
      </c>
      <c r="O24" s="16"/>
    </row>
    <row r="25" spans="1:15" s="15" customFormat="1" ht="17.25" customHeight="1">
      <c r="A25" s="685" t="s">
        <v>254</v>
      </c>
      <c r="B25" s="686"/>
      <c r="C25" s="686"/>
      <c r="D25" s="686"/>
      <c r="E25" s="686"/>
      <c r="O25" s="16"/>
    </row>
    <row r="26" spans="1:15" s="15" customFormat="1" ht="17.25" customHeight="1">
      <c r="A26" s="670" t="s">
        <v>124</v>
      </c>
      <c r="B26" s="671"/>
      <c r="C26" s="671"/>
      <c r="D26" s="94" t="s">
        <v>95</v>
      </c>
      <c r="E26" s="671" t="s">
        <v>125</v>
      </c>
      <c r="F26" s="671"/>
      <c r="G26" s="671"/>
      <c r="H26" s="94" t="s">
        <v>95</v>
      </c>
      <c r="I26" s="671" t="s">
        <v>126</v>
      </c>
      <c r="J26" s="671"/>
      <c r="K26" s="671"/>
      <c r="L26" s="94" t="s">
        <v>95</v>
      </c>
      <c r="O26" s="16"/>
    </row>
    <row r="27" spans="1:15" s="15" customFormat="1" ht="17.25" customHeight="1">
      <c r="A27" s="670" t="s">
        <v>127</v>
      </c>
      <c r="B27" s="671"/>
      <c r="C27" s="94" t="s">
        <v>95</v>
      </c>
      <c r="D27" s="671" t="s">
        <v>128</v>
      </c>
      <c r="E27" s="671"/>
      <c r="F27" s="94" t="s">
        <v>95</v>
      </c>
      <c r="G27" s="671" t="s">
        <v>129</v>
      </c>
      <c r="H27" s="671"/>
      <c r="I27" s="94" t="s">
        <v>95</v>
      </c>
      <c r="J27" s="671" t="s">
        <v>130</v>
      </c>
      <c r="K27" s="671"/>
      <c r="L27" s="671"/>
      <c r="M27" s="94" t="s">
        <v>95</v>
      </c>
      <c r="O27" s="16"/>
    </row>
    <row r="28" spans="1:15" s="15" customFormat="1" ht="17.25" customHeight="1">
      <c r="A28" s="685" t="s">
        <v>285</v>
      </c>
      <c r="B28" s="686"/>
      <c r="C28" s="686"/>
      <c r="D28" s="686"/>
      <c r="O28" s="16"/>
    </row>
    <row r="29" spans="1:15" s="15" customFormat="1" ht="17.25" customHeight="1">
      <c r="A29" s="670" t="s">
        <v>131</v>
      </c>
      <c r="B29" s="671"/>
      <c r="C29" s="671"/>
      <c r="D29" s="94" t="s">
        <v>95</v>
      </c>
      <c r="O29" s="16"/>
    </row>
    <row r="30" spans="1:15" s="15" customFormat="1" ht="17.25" customHeight="1">
      <c r="A30" s="685" t="s">
        <v>255</v>
      </c>
      <c r="B30" s="686"/>
      <c r="C30" s="686"/>
      <c r="O30" s="16"/>
    </row>
    <row r="31" spans="1:15" s="15" customFormat="1" ht="17.25" customHeight="1">
      <c r="A31" s="670" t="s">
        <v>132</v>
      </c>
      <c r="B31" s="671"/>
      <c r="C31" s="94" t="s">
        <v>95</v>
      </c>
      <c r="D31" s="671" t="s">
        <v>133</v>
      </c>
      <c r="E31" s="671"/>
      <c r="F31" s="94" t="s">
        <v>95</v>
      </c>
      <c r="G31" s="671" t="s">
        <v>134</v>
      </c>
      <c r="H31" s="671"/>
      <c r="I31" s="671"/>
      <c r="J31" s="94" t="s">
        <v>95</v>
      </c>
      <c r="K31" s="671" t="s">
        <v>135</v>
      </c>
      <c r="L31" s="671"/>
      <c r="M31" s="671"/>
      <c r="N31" s="94" t="s">
        <v>95</v>
      </c>
      <c r="O31" s="16"/>
    </row>
    <row r="32" spans="1:15" s="15" customFormat="1" ht="17.25" customHeight="1">
      <c r="A32" s="685" t="s">
        <v>256</v>
      </c>
      <c r="B32" s="686"/>
      <c r="O32" s="16"/>
    </row>
    <row r="33" spans="1:15" s="15" customFormat="1" ht="17.25" customHeight="1">
      <c r="A33" s="670" t="s">
        <v>288</v>
      </c>
      <c r="B33" s="671"/>
      <c r="C33" s="94" t="s">
        <v>95</v>
      </c>
      <c r="D33" s="671" t="s">
        <v>136</v>
      </c>
      <c r="E33" s="671"/>
      <c r="F33" s="94" t="s">
        <v>95</v>
      </c>
      <c r="G33" s="694" t="s">
        <v>289</v>
      </c>
      <c r="H33" s="695"/>
      <c r="I33" s="695"/>
      <c r="J33" s="695"/>
      <c r="K33" s="696"/>
      <c r="L33" s="94" t="s">
        <v>95</v>
      </c>
      <c r="O33" s="16"/>
    </row>
    <row r="34" spans="1:15" s="15" customFormat="1" ht="17.25" customHeight="1">
      <c r="A34" s="693" t="s">
        <v>290</v>
      </c>
      <c r="B34" s="693"/>
      <c r="C34" s="94" t="s">
        <v>95</v>
      </c>
      <c r="D34" s="697" t="s">
        <v>286</v>
      </c>
      <c r="E34" s="698"/>
      <c r="F34" s="698"/>
      <c r="G34" s="699"/>
      <c r="H34" s="94" t="s">
        <v>95</v>
      </c>
      <c r="I34" s="24"/>
      <c r="J34" s="23"/>
      <c r="K34" s="23"/>
      <c r="L34" s="23"/>
      <c r="M34" s="24"/>
      <c r="O34" s="16"/>
    </row>
    <row r="35" spans="1:15" s="15" customFormat="1" ht="17.25" customHeight="1">
      <c r="A35" s="685" t="s">
        <v>257</v>
      </c>
      <c r="B35" s="686"/>
      <c r="C35" s="686"/>
      <c r="O35" s="16"/>
    </row>
    <row r="36" spans="1:15" s="15" customFormat="1" ht="17.25" customHeight="1">
      <c r="A36" s="670" t="s">
        <v>46</v>
      </c>
      <c r="B36" s="671"/>
      <c r="C36" s="671" t="s">
        <v>148</v>
      </c>
      <c r="D36" s="671"/>
      <c r="E36" s="671"/>
      <c r="F36" s="671"/>
      <c r="G36" s="671"/>
      <c r="H36" s="671"/>
      <c r="I36" s="671"/>
      <c r="J36" s="671"/>
      <c r="K36" s="671"/>
      <c r="L36" s="671"/>
      <c r="M36" s="671"/>
      <c r="N36" s="671" t="s">
        <v>84</v>
      </c>
      <c r="O36" s="682"/>
    </row>
    <row r="37" spans="1:15" s="15" customFormat="1" ht="17.25" customHeight="1">
      <c r="A37" s="683">
        <v>1</v>
      </c>
      <c r="B37" s="684"/>
      <c r="C37" s="681" t="s">
        <v>348</v>
      </c>
      <c r="D37" s="681"/>
      <c r="E37" s="681"/>
      <c r="F37" s="681"/>
      <c r="G37" s="681"/>
      <c r="H37" s="681"/>
      <c r="I37" s="681"/>
      <c r="J37" s="681"/>
      <c r="K37" s="681"/>
      <c r="L37" s="681"/>
      <c r="M37" s="681"/>
      <c r="N37" s="663" t="s">
        <v>95</v>
      </c>
      <c r="O37" s="664"/>
    </row>
    <row r="38" spans="1:15" s="15" customFormat="1" ht="17.25" customHeight="1">
      <c r="A38" s="683">
        <v>2</v>
      </c>
      <c r="B38" s="684"/>
      <c r="C38" s="689"/>
      <c r="D38" s="689"/>
      <c r="E38" s="689"/>
      <c r="F38" s="689"/>
      <c r="G38" s="689"/>
      <c r="H38" s="689"/>
      <c r="I38" s="689"/>
      <c r="J38" s="689"/>
      <c r="K38" s="689"/>
      <c r="L38" s="689"/>
      <c r="M38" s="689"/>
      <c r="N38" s="663" t="s">
        <v>95</v>
      </c>
      <c r="O38" s="664"/>
    </row>
    <row r="39" spans="1:15" s="15" customFormat="1" ht="17.25" customHeight="1">
      <c r="A39" s="683">
        <v>3</v>
      </c>
      <c r="B39" s="684"/>
      <c r="C39" s="689"/>
      <c r="D39" s="689"/>
      <c r="E39" s="689"/>
      <c r="F39" s="689"/>
      <c r="G39" s="689"/>
      <c r="H39" s="689"/>
      <c r="I39" s="689"/>
      <c r="J39" s="689"/>
      <c r="K39" s="689"/>
      <c r="L39" s="689"/>
      <c r="M39" s="689"/>
      <c r="N39" s="663" t="s">
        <v>95</v>
      </c>
      <c r="O39" s="664"/>
    </row>
    <row r="40" spans="1:15" s="15" customFormat="1" ht="17.25" customHeight="1">
      <c r="A40" s="683">
        <v>4</v>
      </c>
      <c r="B40" s="684"/>
      <c r="C40" s="689"/>
      <c r="D40" s="689"/>
      <c r="E40" s="689"/>
      <c r="F40" s="689"/>
      <c r="G40" s="689"/>
      <c r="H40" s="689"/>
      <c r="I40" s="689"/>
      <c r="J40" s="689"/>
      <c r="K40" s="689"/>
      <c r="L40" s="689"/>
      <c r="M40" s="689"/>
      <c r="N40" s="663" t="s">
        <v>95</v>
      </c>
      <c r="O40" s="664"/>
    </row>
    <row r="41" spans="1:15" s="15" customFormat="1" ht="17.25" customHeight="1" thickBot="1">
      <c r="A41" s="679">
        <v>5</v>
      </c>
      <c r="B41" s="680"/>
      <c r="C41" s="690"/>
      <c r="D41" s="690"/>
      <c r="E41" s="690"/>
      <c r="F41" s="690"/>
      <c r="G41" s="690"/>
      <c r="H41" s="690"/>
      <c r="I41" s="690"/>
      <c r="J41" s="690"/>
      <c r="K41" s="690"/>
      <c r="L41" s="690"/>
      <c r="M41" s="690"/>
      <c r="N41" s="665" t="s">
        <v>95</v>
      </c>
      <c r="O41" s="666"/>
    </row>
    <row r="42" spans="1:15" s="15" customFormat="1" ht="21" customHeight="1" thickBot="1">
      <c r="A42" s="668" t="s">
        <v>259</v>
      </c>
      <c r="B42" s="669"/>
      <c r="C42" s="669"/>
      <c r="D42" s="667" t="s">
        <v>95</v>
      </c>
      <c r="E42" s="667"/>
      <c r="F42" s="692" t="s">
        <v>137</v>
      </c>
      <c r="G42" s="692"/>
      <c r="H42" s="692"/>
      <c r="I42" s="692"/>
      <c r="J42" s="667" t="s">
        <v>95</v>
      </c>
      <c r="K42" s="691"/>
      <c r="L42" s="13"/>
      <c r="M42" s="13"/>
      <c r="N42" s="13"/>
      <c r="O42" s="13"/>
    </row>
    <row r="43" spans="1:15" s="15" customFormat="1" ht="17.25" customHeight="1" thickBot="1">
      <c r="A43" s="25" t="s">
        <v>569</v>
      </c>
      <c r="B43" s="27"/>
      <c r="C43" s="27"/>
      <c r="D43" s="28"/>
      <c r="E43" s="28"/>
      <c r="F43" s="27"/>
      <c r="G43" s="27"/>
      <c r="H43" s="27"/>
      <c r="I43" s="27"/>
      <c r="J43" s="28"/>
      <c r="K43" s="28"/>
      <c r="L43" s="25"/>
      <c r="M43" s="25"/>
      <c r="N43" s="25"/>
      <c r="O43" s="25"/>
    </row>
    <row r="44" spans="1:15" s="15" customFormat="1" ht="17.25" customHeight="1">
      <c r="A44" s="670" t="s">
        <v>138</v>
      </c>
      <c r="B44" s="671"/>
      <c r="C44" s="671"/>
      <c r="D44" s="663" t="s">
        <v>95</v>
      </c>
      <c r="E44" s="663"/>
      <c r="F44" s="671" t="s">
        <v>139</v>
      </c>
      <c r="G44" s="671"/>
      <c r="H44" s="671"/>
      <c r="I44" s="663" t="s">
        <v>95</v>
      </c>
      <c r="J44" s="663"/>
      <c r="K44" s="671" t="s">
        <v>140</v>
      </c>
      <c r="L44" s="671"/>
      <c r="M44" s="671"/>
      <c r="N44" s="663" t="s">
        <v>95</v>
      </c>
      <c r="O44" s="664"/>
    </row>
    <row r="45" spans="1:15" s="15" customFormat="1" ht="17.25" customHeight="1" thickBot="1">
      <c r="A45" s="703" t="s">
        <v>141</v>
      </c>
      <c r="B45" s="704"/>
      <c r="C45" s="704"/>
      <c r="D45" s="665" t="s">
        <v>95</v>
      </c>
      <c r="E45" s="665"/>
      <c r="F45" s="704" t="s">
        <v>142</v>
      </c>
      <c r="G45" s="704"/>
      <c r="H45" s="704"/>
      <c r="I45" s="665" t="s">
        <v>95</v>
      </c>
      <c r="J45" s="665"/>
      <c r="K45" s="25"/>
      <c r="L45" s="25"/>
      <c r="M45" s="25"/>
      <c r="N45" s="25"/>
      <c r="O45" s="26"/>
    </row>
    <row r="46" spans="1:15" s="15" customFormat="1" ht="21" customHeight="1" thickBot="1">
      <c r="A46" s="668" t="s">
        <v>143</v>
      </c>
      <c r="B46" s="669"/>
      <c r="C46" s="669"/>
      <c r="D46" s="687" t="s">
        <v>95</v>
      </c>
      <c r="E46" s="707"/>
      <c r="F46" s="692" t="s">
        <v>144</v>
      </c>
      <c r="G46" s="692"/>
      <c r="H46" s="692"/>
      <c r="I46" s="692"/>
      <c r="J46" s="687" t="s">
        <v>95</v>
      </c>
      <c r="K46" s="688"/>
    </row>
    <row r="47" spans="1:15" s="15" customFormat="1" ht="17.25" customHeight="1">
      <c r="A47" s="23"/>
      <c r="B47" s="23"/>
      <c r="C47" s="23"/>
      <c r="D47" s="24"/>
      <c r="E47" s="23"/>
      <c r="F47" s="23"/>
      <c r="G47" s="23"/>
      <c r="H47" s="23"/>
      <c r="I47" s="24"/>
    </row>
    <row r="48" spans="1:15" s="15" customFormat="1" ht="17.25" customHeight="1" thickBot="1">
      <c r="A48" s="705" t="s">
        <v>258</v>
      </c>
      <c r="B48" s="705"/>
      <c r="C48" s="705"/>
      <c r="D48" s="706"/>
      <c r="E48" s="706"/>
    </row>
    <row r="49" spans="1:15" s="15" customFormat="1" ht="21" customHeight="1" thickBot="1">
      <c r="A49" s="668" t="s">
        <v>145</v>
      </c>
      <c r="B49" s="669"/>
      <c r="C49" s="669"/>
      <c r="D49" s="667" t="s">
        <v>95</v>
      </c>
      <c r="E49" s="667"/>
      <c r="F49" s="692" t="s">
        <v>146</v>
      </c>
      <c r="G49" s="692"/>
      <c r="H49" s="692"/>
      <c r="I49" s="692"/>
      <c r="J49" s="667" t="s">
        <v>95</v>
      </c>
      <c r="K49" s="667"/>
      <c r="L49" s="692" t="s">
        <v>147</v>
      </c>
      <c r="M49" s="692"/>
      <c r="N49" s="692"/>
      <c r="O49" s="96" t="s">
        <v>95</v>
      </c>
    </row>
    <row r="50" spans="1:15" s="1" customFormat="1" ht="17.25" customHeight="1">
      <c r="A50" s="702" t="s">
        <v>272</v>
      </c>
      <c r="B50" s="702"/>
      <c r="C50" s="702"/>
      <c r="D50" s="702"/>
      <c r="E50" s="702"/>
      <c r="F50" s="702"/>
      <c r="G50" s="702"/>
      <c r="H50" s="702"/>
      <c r="I50" s="702"/>
      <c r="J50" s="702"/>
      <c r="K50" s="702"/>
      <c r="L50" s="702"/>
      <c r="M50" s="702"/>
      <c r="N50" s="702"/>
      <c r="O50" s="702"/>
    </row>
  </sheetData>
  <sheetProtection sheet="1" objects="1" scenarios="1"/>
  <mergeCells count="101">
    <mergeCell ref="A50:O50"/>
    <mergeCell ref="A44:C44"/>
    <mergeCell ref="A45:C45"/>
    <mergeCell ref="F44:H44"/>
    <mergeCell ref="F45:H45"/>
    <mergeCell ref="F46:I46"/>
    <mergeCell ref="I45:J45"/>
    <mergeCell ref="N44:O44"/>
    <mergeCell ref="A48:E48"/>
    <mergeCell ref="D46:E46"/>
    <mergeCell ref="A49:C49"/>
    <mergeCell ref="F49:I49"/>
    <mergeCell ref="L49:N49"/>
    <mergeCell ref="K44:M44"/>
    <mergeCell ref="D44:E44"/>
    <mergeCell ref="D49:E49"/>
    <mergeCell ref="J49:K49"/>
    <mergeCell ref="A2:O2"/>
    <mergeCell ref="A4:B4"/>
    <mergeCell ref="J24:L24"/>
    <mergeCell ref="A26:C26"/>
    <mergeCell ref="A24:B24"/>
    <mergeCell ref="A25:E25"/>
    <mergeCell ref="A20:C20"/>
    <mergeCell ref="D21:G21"/>
    <mergeCell ref="A21:B21"/>
    <mergeCell ref="A23:B23"/>
    <mergeCell ref="A5:C5"/>
    <mergeCell ref="A6:C6"/>
    <mergeCell ref="A7:C7"/>
    <mergeCell ref="A13:B13"/>
    <mergeCell ref="G24:H24"/>
    <mergeCell ref="F14:G14"/>
    <mergeCell ref="A14:B14"/>
    <mergeCell ref="A15:B15"/>
    <mergeCell ref="A16:C16"/>
    <mergeCell ref="A18:C18"/>
    <mergeCell ref="D23:E23"/>
    <mergeCell ref="G23:H23"/>
    <mergeCell ref="A17:C17"/>
    <mergeCell ref="E17:G17"/>
    <mergeCell ref="D34:G34"/>
    <mergeCell ref="I14:J14"/>
    <mergeCell ref="I17:K17"/>
    <mergeCell ref="G15:H15"/>
    <mergeCell ref="K31:M31"/>
    <mergeCell ref="G31:I31"/>
    <mergeCell ref="L21:N21"/>
    <mergeCell ref="D27:E27"/>
    <mergeCell ref="E26:G26"/>
    <mergeCell ref="I21:J21"/>
    <mergeCell ref="I26:K26"/>
    <mergeCell ref="D31:E31"/>
    <mergeCell ref="A27:B27"/>
    <mergeCell ref="A38:B38"/>
    <mergeCell ref="A36:B36"/>
    <mergeCell ref="A30:C30"/>
    <mergeCell ref="A39:B39"/>
    <mergeCell ref="A37:B37"/>
    <mergeCell ref="J46:K46"/>
    <mergeCell ref="C40:M40"/>
    <mergeCell ref="C41:M41"/>
    <mergeCell ref="D45:E45"/>
    <mergeCell ref="A46:C46"/>
    <mergeCell ref="J42:K42"/>
    <mergeCell ref="A40:B40"/>
    <mergeCell ref="F42:I42"/>
    <mergeCell ref="C39:M39"/>
    <mergeCell ref="C38:M38"/>
    <mergeCell ref="D33:E33"/>
    <mergeCell ref="G27:H27"/>
    <mergeCell ref="J27:L27"/>
    <mergeCell ref="A28:D28"/>
    <mergeCell ref="A32:B32"/>
    <mergeCell ref="A35:C35"/>
    <mergeCell ref="A34:B34"/>
    <mergeCell ref="G33:K33"/>
    <mergeCell ref="N40:O40"/>
    <mergeCell ref="N41:O41"/>
    <mergeCell ref="I44:J44"/>
    <mergeCell ref="D42:E42"/>
    <mergeCell ref="A42:C42"/>
    <mergeCell ref="A19:C19"/>
    <mergeCell ref="A8:G8"/>
    <mergeCell ref="A9:A12"/>
    <mergeCell ref="A41:B41"/>
    <mergeCell ref="C37:M37"/>
    <mergeCell ref="C36:M36"/>
    <mergeCell ref="N36:O36"/>
    <mergeCell ref="N37:O37"/>
    <mergeCell ref="N38:O38"/>
    <mergeCell ref="N39:O39"/>
    <mergeCell ref="J15:K15"/>
    <mergeCell ref="C14:D14"/>
    <mergeCell ref="L14:M14"/>
    <mergeCell ref="D15:E15"/>
    <mergeCell ref="D24:E24"/>
    <mergeCell ref="E19:G19"/>
    <mergeCell ref="A31:B31"/>
    <mergeCell ref="A29:C29"/>
    <mergeCell ref="A33:B33"/>
  </mergeCells>
  <phoneticPr fontId="2"/>
  <pageMargins left="0.98425196850393704" right="0.39370078740157483" top="0.39370078740157483" bottom="0.27559055118110237" header="0.31496062992125984" footer="0.31496062992125984"/>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K230"/>
  <sheetViews>
    <sheetView view="pageBreakPreview" zoomScaleNormal="100" zoomScaleSheetLayoutView="100" workbookViewId="0">
      <selection activeCell="F12" sqref="F12:I12"/>
    </sheetView>
  </sheetViews>
  <sheetFormatPr defaultRowHeight="13.5"/>
  <cols>
    <col min="1" max="5" width="5.125" style="1" customWidth="1"/>
    <col min="6" max="9" width="6.375" style="1" customWidth="1"/>
    <col min="10" max="17" width="4.75" style="1" customWidth="1"/>
    <col min="18" max="18" width="4.625" style="1" customWidth="1"/>
    <col min="19" max="23" width="5.125" style="1" customWidth="1"/>
    <col min="24" max="27" width="6.375" style="1" customWidth="1"/>
    <col min="28" max="35" width="4.75" style="1" customWidth="1"/>
    <col min="36" max="16384" width="9" style="1"/>
  </cols>
  <sheetData>
    <row r="1" spans="1:37" customFormat="1" ht="30.75" customHeight="1">
      <c r="A1" s="98" t="s">
        <v>490</v>
      </c>
      <c r="S1" s="98"/>
    </row>
    <row r="2" spans="1:37" ht="24" customHeight="1">
      <c r="A2" s="656" t="s">
        <v>34</v>
      </c>
      <c r="B2" s="578"/>
      <c r="C2" s="578"/>
      <c r="D2" s="578"/>
      <c r="E2" s="578"/>
      <c r="F2" s="578"/>
      <c r="G2" s="578"/>
      <c r="H2" s="578"/>
      <c r="I2" s="578"/>
      <c r="J2" s="578"/>
      <c r="K2" s="578"/>
      <c r="L2" s="578"/>
      <c r="M2" s="578"/>
      <c r="N2" s="578"/>
      <c r="O2" s="578"/>
      <c r="P2" s="578"/>
      <c r="Q2" s="578"/>
      <c r="S2" s="656" t="s">
        <v>34</v>
      </c>
      <c r="T2" s="578"/>
      <c r="U2" s="578"/>
      <c r="V2" s="578"/>
      <c r="W2" s="578"/>
      <c r="X2" s="578"/>
      <c r="Y2" s="578"/>
      <c r="Z2" s="578"/>
      <c r="AA2" s="578"/>
      <c r="AB2" s="578"/>
      <c r="AC2" s="578"/>
      <c r="AD2" s="578"/>
      <c r="AE2" s="578"/>
      <c r="AF2" s="578"/>
      <c r="AG2" s="578"/>
      <c r="AH2" s="578"/>
      <c r="AI2" s="578"/>
      <c r="AK2" s="1" t="s">
        <v>602</v>
      </c>
    </row>
    <row r="3" spans="1:37" ht="19.5" customHeight="1">
      <c r="A3" s="8" t="s">
        <v>60</v>
      </c>
      <c r="L3" s="318" t="s">
        <v>488</v>
      </c>
      <c r="M3" s="318"/>
      <c r="N3" s="318"/>
      <c r="O3" s="715" t="str">
        <f>IF(基本情報入力シート!C67="消費税及び地方消費税含む","税込み",IF(基本情報入力シート!C67="消費税及び地方消費税抜き","税抜き","税込み・税抜き"))</f>
        <v>税込み</v>
      </c>
      <c r="P3" s="715"/>
      <c r="Q3" s="715"/>
      <c r="S3" s="8" t="s">
        <v>60</v>
      </c>
      <c r="AD3" s="318" t="s">
        <v>488</v>
      </c>
      <c r="AE3" s="318"/>
      <c r="AF3" s="318"/>
      <c r="AG3" s="715" t="str">
        <f>IF(基本情報入力シート!U67="消費税及び地方消費税含む","税込み",IF(基本情報入力シート!U67="消費税及び地方消費税抜き","税抜き","税込み・税抜き"))</f>
        <v>税込み・税抜き</v>
      </c>
      <c r="AH3" s="715"/>
      <c r="AI3" s="715"/>
      <c r="AK3" s="1" t="s">
        <v>603</v>
      </c>
    </row>
    <row r="4" spans="1:37" ht="19.5" customHeight="1">
      <c r="A4" s="2" t="s">
        <v>35</v>
      </c>
      <c r="B4" s="2"/>
      <c r="C4" s="2"/>
      <c r="D4" s="2"/>
      <c r="E4" s="2"/>
      <c r="F4" s="2"/>
      <c r="S4" s="2" t="s">
        <v>35</v>
      </c>
      <c r="T4" s="2"/>
      <c r="U4" s="2"/>
      <c r="V4" s="2"/>
      <c r="W4" s="2"/>
      <c r="X4" s="2"/>
      <c r="AK4" s="1" t="s">
        <v>604</v>
      </c>
    </row>
    <row r="5" spans="1:37" ht="19.5" customHeight="1">
      <c r="A5" s="562" t="s">
        <v>36</v>
      </c>
      <c r="B5" s="562"/>
      <c r="C5" s="562"/>
      <c r="D5" s="562"/>
      <c r="E5" s="710" t="str">
        <f>"西暦　　"&amp;IF(基本情報入力シート!E68="","    /      /        ",TEXT(基本情報入力シート!E68,"ｙｙｙｙ/ｍｍ/ｄｄ"))&amp;"　～　西暦　　"&amp;IF(基本情報入力シート!E69="","    /      /        ",TEXT(基本情報入力シート!E69,"ｙｙｙｙ/ｍｍ/ｄｄ"))</f>
        <v xml:space="preserve">西暦　　    /      /        　～　西暦　　    /      /        </v>
      </c>
      <c r="F5" s="711"/>
      <c r="G5" s="711"/>
      <c r="H5" s="711"/>
      <c r="I5" s="711"/>
      <c r="J5" s="711"/>
      <c r="K5" s="711"/>
      <c r="L5" s="711"/>
      <c r="M5" s="711"/>
      <c r="N5" s="711"/>
      <c r="O5" s="711"/>
      <c r="P5" s="711"/>
      <c r="Q5" s="711"/>
      <c r="S5" s="562" t="s">
        <v>36</v>
      </c>
      <c r="T5" s="562"/>
      <c r="U5" s="562"/>
      <c r="V5" s="562"/>
      <c r="W5" s="710" t="str">
        <f>"西暦　　"&amp;IF(基本情報入力シート!W68="","    /      /        ",TEXT(基本情報入力シート!W68,"ｙｙｙｙ/ｍｍ/ｄｄ"))&amp;"　～　西暦　　"&amp;IF(基本情報入力シート!W69="","    /      /        ",TEXT(基本情報入力シート!W69,"ｙｙｙｙ/ｍｍ/ｄｄ"))</f>
        <v xml:space="preserve">西暦　　    /      /        　～　西暦　　    /      /        </v>
      </c>
      <c r="X5" s="711"/>
      <c r="Y5" s="711"/>
      <c r="Z5" s="711"/>
      <c r="AA5" s="711"/>
      <c r="AB5" s="711"/>
      <c r="AC5" s="711"/>
      <c r="AD5" s="711"/>
      <c r="AE5" s="711"/>
      <c r="AF5" s="711"/>
      <c r="AG5" s="711"/>
      <c r="AH5" s="711"/>
      <c r="AI5" s="711"/>
    </row>
    <row r="6" spans="1:37" ht="19.5" customHeight="1">
      <c r="A6" s="562" t="s">
        <v>37</v>
      </c>
      <c r="B6" s="562"/>
      <c r="C6" s="562"/>
      <c r="D6" s="562"/>
      <c r="E6" s="710" t="str">
        <f>"西暦　　"&amp;IF(基本情報入力シート!E71="","    /      /        ",TEXT(基本情報入力シート!E71,"ｙｙｙｙ/ｍｍ/ｄｄ"))&amp;"　～　西暦　　"&amp;IF(基本情報入力シート!E72="","    /      /        ",TEXT(基本情報入力シート!E72,"ｙｙｙｙ/ｍｍ/ｄｄ"))</f>
        <v xml:space="preserve">西暦　　    /      /        　～　西暦　　    /      /        </v>
      </c>
      <c r="F6" s="711"/>
      <c r="G6" s="711"/>
      <c r="H6" s="711"/>
      <c r="I6" s="711"/>
      <c r="J6" s="711"/>
      <c r="K6" s="711"/>
      <c r="L6" s="711"/>
      <c r="M6" s="711"/>
      <c r="N6" s="711"/>
      <c r="O6" s="711"/>
      <c r="P6" s="711"/>
      <c r="Q6" s="711"/>
      <c r="S6" s="562" t="s">
        <v>37</v>
      </c>
      <c r="T6" s="562"/>
      <c r="U6" s="562"/>
      <c r="V6" s="562"/>
      <c r="W6" s="710" t="str">
        <f>"西暦　　"&amp;IF(基本情報入力シート!W71="","    /      /        ",TEXT(基本情報入力シート!W71,"ｙｙｙｙ/ｍｍ/ｄｄ"))&amp;"　～　西暦　　"&amp;IF(基本情報入力シート!W72="","    /      /        ",TEXT(基本情報入力シート!W72,"ｙｙｙｙ/ｍｍ/ｄｄ"))</f>
        <v xml:space="preserve">西暦　　    /      /        　～　西暦　　    /      /        </v>
      </c>
      <c r="X6" s="711"/>
      <c r="Y6" s="711"/>
      <c r="Z6" s="711"/>
      <c r="AA6" s="711"/>
      <c r="AB6" s="711"/>
      <c r="AC6" s="711"/>
      <c r="AD6" s="711"/>
      <c r="AE6" s="711"/>
      <c r="AF6" s="711"/>
      <c r="AG6" s="711"/>
      <c r="AH6" s="711"/>
      <c r="AI6" s="711"/>
    </row>
    <row r="7" spans="1:37" ht="19.5" customHeight="1">
      <c r="A7" s="2" t="s">
        <v>39</v>
      </c>
      <c r="B7" s="2"/>
      <c r="C7" s="2"/>
      <c r="D7" s="2"/>
      <c r="E7" s="2"/>
      <c r="F7" s="2"/>
      <c r="S7" s="2" t="s">
        <v>39</v>
      </c>
      <c r="T7" s="2"/>
      <c r="U7" s="2"/>
      <c r="V7" s="2"/>
      <c r="W7" s="2"/>
      <c r="X7" s="2"/>
    </row>
    <row r="8" spans="1:37" ht="19.5" customHeight="1">
      <c r="A8" s="712" t="s">
        <v>38</v>
      </c>
      <c r="B8" s="713"/>
      <c r="C8" s="714"/>
      <c r="D8" s="608" t="s">
        <v>29</v>
      </c>
      <c r="E8" s="316" t="s">
        <v>26</v>
      </c>
      <c r="F8" s="409"/>
      <c r="G8" s="409"/>
      <c r="H8" s="409"/>
      <c r="I8" s="409"/>
      <c r="J8" s="316" t="s">
        <v>36</v>
      </c>
      <c r="K8" s="316"/>
      <c r="L8" s="316"/>
      <c r="M8" s="316"/>
      <c r="N8" s="316" t="s">
        <v>37</v>
      </c>
      <c r="O8" s="316"/>
      <c r="P8" s="316"/>
      <c r="Q8" s="316"/>
      <c r="S8" s="712" t="s">
        <v>38</v>
      </c>
      <c r="T8" s="713"/>
      <c r="U8" s="714"/>
      <c r="V8" s="608" t="s">
        <v>29</v>
      </c>
      <c r="W8" s="316" t="s">
        <v>26</v>
      </c>
      <c r="X8" s="409"/>
      <c r="Y8" s="409"/>
      <c r="Z8" s="409"/>
      <c r="AA8" s="409"/>
      <c r="AB8" s="316" t="s">
        <v>36</v>
      </c>
      <c r="AC8" s="316"/>
      <c r="AD8" s="316"/>
      <c r="AE8" s="316"/>
      <c r="AF8" s="316" t="s">
        <v>37</v>
      </c>
      <c r="AG8" s="316"/>
      <c r="AH8" s="316"/>
      <c r="AI8" s="316"/>
    </row>
    <row r="9" spans="1:37" ht="19.5" customHeight="1">
      <c r="A9" s="439"/>
      <c r="B9" s="324"/>
      <c r="C9" s="325"/>
      <c r="D9" s="609"/>
      <c r="E9" s="5" t="s">
        <v>40</v>
      </c>
      <c r="F9" s="316" t="s">
        <v>28</v>
      </c>
      <c r="G9" s="409"/>
      <c r="H9" s="409"/>
      <c r="I9" s="409"/>
      <c r="J9" s="316"/>
      <c r="K9" s="316"/>
      <c r="L9" s="316"/>
      <c r="M9" s="316"/>
      <c r="N9" s="316"/>
      <c r="O9" s="316"/>
      <c r="P9" s="316"/>
      <c r="Q9" s="316"/>
      <c r="S9" s="439"/>
      <c r="T9" s="324"/>
      <c r="U9" s="325"/>
      <c r="V9" s="609"/>
      <c r="W9" s="5" t="s">
        <v>40</v>
      </c>
      <c r="X9" s="316" t="s">
        <v>28</v>
      </c>
      <c r="Y9" s="409"/>
      <c r="Z9" s="409"/>
      <c r="AA9" s="409"/>
      <c r="AB9" s="316"/>
      <c r="AC9" s="316"/>
      <c r="AD9" s="316"/>
      <c r="AE9" s="316"/>
      <c r="AF9" s="316"/>
      <c r="AG9" s="316"/>
      <c r="AH9" s="316"/>
      <c r="AI9" s="316"/>
    </row>
    <row r="10" spans="1:37" ht="19.5" customHeight="1">
      <c r="A10" s="609" t="str">
        <f>IF(基本情報入力シート!$C$3="","ｺﾝｻﾙ ・ 委託 ・ 物品",基本情報入力シート!$C$3)</f>
        <v>工事</v>
      </c>
      <c r="B10" s="317"/>
      <c r="C10" s="317"/>
      <c r="D10" s="3">
        <v>1</v>
      </c>
      <c r="E10" s="3" t="str">
        <f>IF(基本情報入力シート!C112="","",基本情報入力シート!C112)</f>
        <v/>
      </c>
      <c r="F10" s="708" t="str">
        <f>基本情報入力シート!D112</f>
        <v/>
      </c>
      <c r="G10" s="709"/>
      <c r="H10" s="709"/>
      <c r="I10" s="709"/>
      <c r="J10" s="716"/>
      <c r="K10" s="717"/>
      <c r="L10" s="717"/>
      <c r="M10" s="52" t="s">
        <v>349</v>
      </c>
      <c r="N10" s="716"/>
      <c r="O10" s="717"/>
      <c r="P10" s="717"/>
      <c r="Q10" s="52" t="s">
        <v>349</v>
      </c>
      <c r="S10" s="725" t="s">
        <v>593</v>
      </c>
      <c r="T10" s="726"/>
      <c r="U10" s="727"/>
      <c r="V10" s="3">
        <v>1</v>
      </c>
      <c r="W10" s="3" t="s">
        <v>591</v>
      </c>
      <c r="X10" s="708" t="s">
        <v>594</v>
      </c>
      <c r="Y10" s="709"/>
      <c r="Z10" s="709"/>
      <c r="AA10" s="709"/>
      <c r="AB10" s="716">
        <v>100000</v>
      </c>
      <c r="AC10" s="717"/>
      <c r="AD10" s="717"/>
      <c r="AE10" s="52" t="s">
        <v>349</v>
      </c>
      <c r="AF10" s="716">
        <v>50000</v>
      </c>
      <c r="AG10" s="717"/>
      <c r="AH10" s="717"/>
      <c r="AI10" s="52" t="s">
        <v>349</v>
      </c>
    </row>
    <row r="11" spans="1:37" ht="19.5" customHeight="1">
      <c r="A11" s="609" t="str">
        <f>IF(基本情報入力シート!$C$3="","ｺﾝｻﾙ ・ 委託 ・ 物品",基本情報入力シート!$C$3)</f>
        <v>工事</v>
      </c>
      <c r="B11" s="317"/>
      <c r="C11" s="317"/>
      <c r="D11" s="3">
        <v>2</v>
      </c>
      <c r="E11" s="3" t="str">
        <f>IF(基本情報入力シート!C113="","",基本情報入力シート!C113)</f>
        <v/>
      </c>
      <c r="F11" s="708" t="str">
        <f>基本情報入力シート!D113</f>
        <v/>
      </c>
      <c r="G11" s="709"/>
      <c r="H11" s="709"/>
      <c r="I11" s="709"/>
      <c r="J11" s="716"/>
      <c r="K11" s="717"/>
      <c r="L11" s="717"/>
      <c r="M11" s="52" t="s">
        <v>349</v>
      </c>
      <c r="N11" s="716"/>
      <c r="O11" s="717"/>
      <c r="P11" s="717"/>
      <c r="Q11" s="52" t="s">
        <v>349</v>
      </c>
      <c r="S11" s="725" t="s">
        <v>593</v>
      </c>
      <c r="T11" s="726"/>
      <c r="U11" s="727"/>
      <c r="V11" s="3">
        <v>2</v>
      </c>
      <c r="W11" s="3" t="s">
        <v>592</v>
      </c>
      <c r="X11" s="708" t="s">
        <v>595</v>
      </c>
      <c r="Y11" s="709"/>
      <c r="Z11" s="709"/>
      <c r="AA11" s="709"/>
      <c r="AB11" s="716">
        <v>200000</v>
      </c>
      <c r="AC11" s="717"/>
      <c r="AD11" s="717"/>
      <c r="AE11" s="52" t="s">
        <v>349</v>
      </c>
      <c r="AF11" s="716">
        <v>150000</v>
      </c>
      <c r="AG11" s="717"/>
      <c r="AH11" s="717"/>
      <c r="AI11" s="52" t="s">
        <v>349</v>
      </c>
    </row>
    <row r="12" spans="1:37" ht="19.5" customHeight="1">
      <c r="A12" s="609" t="str">
        <f>IF(基本情報入力シート!$C$3="","ｺﾝｻﾙ ・ 委託 ・ 物品",基本情報入力シート!$C$3)</f>
        <v>工事</v>
      </c>
      <c r="B12" s="317"/>
      <c r="C12" s="317"/>
      <c r="D12" s="3">
        <v>3</v>
      </c>
      <c r="E12" s="3" t="str">
        <f>IF(基本情報入力シート!C114="","",基本情報入力シート!C114)</f>
        <v/>
      </c>
      <c r="F12" s="708" t="str">
        <f>基本情報入力シート!D114</f>
        <v/>
      </c>
      <c r="G12" s="709"/>
      <c r="H12" s="709"/>
      <c r="I12" s="709"/>
      <c r="J12" s="716"/>
      <c r="K12" s="717"/>
      <c r="L12" s="717"/>
      <c r="M12" s="52" t="s">
        <v>349</v>
      </c>
      <c r="N12" s="716"/>
      <c r="O12" s="717"/>
      <c r="P12" s="717"/>
      <c r="Q12" s="52" t="s">
        <v>349</v>
      </c>
      <c r="S12" s="725" t="s">
        <v>593</v>
      </c>
      <c r="T12" s="726"/>
      <c r="U12" s="727"/>
      <c r="V12" s="3">
        <v>3</v>
      </c>
      <c r="W12" s="3" t="s">
        <v>590</v>
      </c>
      <c r="X12" s="708" t="s">
        <v>596</v>
      </c>
      <c r="Y12" s="709"/>
      <c r="Z12" s="709"/>
      <c r="AA12" s="709"/>
      <c r="AB12" s="716">
        <v>300000</v>
      </c>
      <c r="AC12" s="717"/>
      <c r="AD12" s="717"/>
      <c r="AE12" s="52" t="s">
        <v>349</v>
      </c>
      <c r="AF12" s="716">
        <v>250000</v>
      </c>
      <c r="AG12" s="717"/>
      <c r="AH12" s="717"/>
      <c r="AI12" s="52" t="s">
        <v>349</v>
      </c>
    </row>
    <row r="13" spans="1:37" ht="19.5" customHeight="1">
      <c r="A13" s="609" t="str">
        <f>IF(基本情報入力シート!$C$3="","ｺﾝｻﾙ ・ 委託 ・ 物品",基本情報入力シート!$C$3)</f>
        <v>工事</v>
      </c>
      <c r="B13" s="317"/>
      <c r="C13" s="317"/>
      <c r="D13" s="3">
        <v>4</v>
      </c>
      <c r="E13" s="3" t="str">
        <f>IF(基本情報入力シート!C115="","",基本情報入力シート!C115)</f>
        <v/>
      </c>
      <c r="F13" s="708" t="str">
        <f>基本情報入力シート!D115</f>
        <v/>
      </c>
      <c r="G13" s="709"/>
      <c r="H13" s="709"/>
      <c r="I13" s="709"/>
      <c r="J13" s="716"/>
      <c r="K13" s="717"/>
      <c r="L13" s="717"/>
      <c r="M13" s="52" t="s">
        <v>349</v>
      </c>
      <c r="N13" s="716"/>
      <c r="O13" s="717"/>
      <c r="P13" s="717"/>
      <c r="Q13" s="52" t="s">
        <v>349</v>
      </c>
      <c r="S13" s="609" t="s">
        <v>597</v>
      </c>
      <c r="T13" s="317"/>
      <c r="U13" s="317"/>
      <c r="V13" s="3">
        <v>1</v>
      </c>
      <c r="W13" s="3" t="s">
        <v>598</v>
      </c>
      <c r="X13" s="728" t="s">
        <v>600</v>
      </c>
      <c r="Y13" s="729"/>
      <c r="Z13" s="729"/>
      <c r="AA13" s="730"/>
      <c r="AB13" s="716">
        <v>100000</v>
      </c>
      <c r="AC13" s="717"/>
      <c r="AD13" s="717"/>
      <c r="AE13" s="52" t="s">
        <v>349</v>
      </c>
      <c r="AF13" s="716">
        <v>50000</v>
      </c>
      <c r="AG13" s="717"/>
      <c r="AH13" s="717"/>
      <c r="AI13" s="52" t="s">
        <v>349</v>
      </c>
    </row>
    <row r="14" spans="1:37" ht="19.5" customHeight="1">
      <c r="A14" s="609" t="str">
        <f>IF(基本情報入力シート!$C$3="","ｺﾝｻﾙ ・ 委託 ・ 物品",基本情報入力シート!$C$3)</f>
        <v>工事</v>
      </c>
      <c r="B14" s="317"/>
      <c r="C14" s="317"/>
      <c r="D14" s="3">
        <v>5</v>
      </c>
      <c r="E14" s="3" t="str">
        <f>IF(基本情報入力シート!C116="","",基本情報入力シート!C116)</f>
        <v/>
      </c>
      <c r="F14" s="708" t="str">
        <f>基本情報入力シート!D116</f>
        <v/>
      </c>
      <c r="G14" s="709"/>
      <c r="H14" s="709"/>
      <c r="I14" s="709"/>
      <c r="J14" s="716"/>
      <c r="K14" s="717"/>
      <c r="L14" s="717"/>
      <c r="M14" s="52" t="s">
        <v>349</v>
      </c>
      <c r="N14" s="716"/>
      <c r="O14" s="717"/>
      <c r="P14" s="717"/>
      <c r="Q14" s="52" t="s">
        <v>349</v>
      </c>
      <c r="S14" s="609" t="s">
        <v>597</v>
      </c>
      <c r="T14" s="317"/>
      <c r="U14" s="317"/>
      <c r="V14" s="3">
        <v>2</v>
      </c>
      <c r="W14" s="3" t="s">
        <v>599</v>
      </c>
      <c r="X14" s="728" t="s">
        <v>601</v>
      </c>
      <c r="Y14" s="729"/>
      <c r="Z14" s="729"/>
      <c r="AA14" s="730"/>
      <c r="AB14" s="716">
        <v>200000</v>
      </c>
      <c r="AC14" s="717"/>
      <c r="AD14" s="717"/>
      <c r="AE14" s="52" t="s">
        <v>349</v>
      </c>
      <c r="AF14" s="716">
        <v>150000</v>
      </c>
      <c r="AG14" s="717"/>
      <c r="AH14" s="717"/>
      <c r="AI14" s="52" t="s">
        <v>349</v>
      </c>
    </row>
    <row r="15" spans="1:37" ht="19.5" customHeight="1">
      <c r="A15" s="609" t="str">
        <f>IF(基本情報入力シート!$C$3="","ｺﾝｻﾙ ・ 委託 ・ 物品",基本情報入力シート!$C$3)</f>
        <v>工事</v>
      </c>
      <c r="B15" s="317"/>
      <c r="C15" s="317"/>
      <c r="D15" s="3">
        <v>6</v>
      </c>
      <c r="E15" s="3" t="str">
        <f>IF(基本情報入力シート!C117="","",基本情報入力シート!C117)</f>
        <v/>
      </c>
      <c r="F15" s="708" t="str">
        <f>基本情報入力シート!D117</f>
        <v/>
      </c>
      <c r="G15" s="709"/>
      <c r="H15" s="709"/>
      <c r="I15" s="709"/>
      <c r="J15" s="716"/>
      <c r="K15" s="717"/>
      <c r="L15" s="717"/>
      <c r="M15" s="52" t="s">
        <v>349</v>
      </c>
      <c r="N15" s="716"/>
      <c r="O15" s="717"/>
      <c r="P15" s="717"/>
      <c r="Q15" s="52" t="s">
        <v>349</v>
      </c>
      <c r="S15" s="609"/>
      <c r="T15" s="317"/>
      <c r="U15" s="317"/>
      <c r="V15" s="3"/>
      <c r="W15" s="3" t="str">
        <f>IF(基本情報入力シート!D117="","",基本情報入力シート!D117)</f>
        <v/>
      </c>
      <c r="X15" s="708"/>
      <c r="Y15" s="709"/>
      <c r="Z15" s="709"/>
      <c r="AA15" s="709"/>
      <c r="AB15" s="716"/>
      <c r="AC15" s="717"/>
      <c r="AD15" s="717"/>
      <c r="AE15" s="52" t="s">
        <v>349</v>
      </c>
      <c r="AF15" s="716"/>
      <c r="AG15" s="717"/>
      <c r="AH15" s="717"/>
      <c r="AI15" s="52" t="s">
        <v>349</v>
      </c>
    </row>
    <row r="16" spans="1:37" ht="19.5" customHeight="1">
      <c r="A16" s="609" t="str">
        <f>IF(基本情報入力シート!$C$3="","ｺﾝｻﾙ ・ 委託 ・ 物品",基本情報入力シート!$C$3)</f>
        <v>工事</v>
      </c>
      <c r="B16" s="317"/>
      <c r="C16" s="317"/>
      <c r="D16" s="3">
        <v>7</v>
      </c>
      <c r="E16" s="3" t="str">
        <f>IF(基本情報入力シート!C118="","",基本情報入力シート!C118)</f>
        <v/>
      </c>
      <c r="F16" s="708" t="str">
        <f>基本情報入力シート!D118</f>
        <v/>
      </c>
      <c r="G16" s="709"/>
      <c r="H16" s="709"/>
      <c r="I16" s="709"/>
      <c r="J16" s="716"/>
      <c r="K16" s="717"/>
      <c r="L16" s="717"/>
      <c r="M16" s="52" t="s">
        <v>349</v>
      </c>
      <c r="N16" s="716"/>
      <c r="O16" s="717"/>
      <c r="P16" s="717"/>
      <c r="Q16" s="52" t="s">
        <v>349</v>
      </c>
      <c r="S16" s="609"/>
      <c r="T16" s="317"/>
      <c r="U16" s="317"/>
      <c r="V16" s="3"/>
      <c r="W16" s="3" t="str">
        <f>IF(基本情報入力シート!U118="","",基本情報入力シート!U118)</f>
        <v/>
      </c>
      <c r="X16" s="708"/>
      <c r="Y16" s="709"/>
      <c r="Z16" s="709"/>
      <c r="AA16" s="709"/>
      <c r="AB16" s="716"/>
      <c r="AC16" s="717"/>
      <c r="AD16" s="717"/>
      <c r="AE16" s="52" t="s">
        <v>349</v>
      </c>
      <c r="AF16" s="716"/>
      <c r="AG16" s="717"/>
      <c r="AH16" s="717"/>
      <c r="AI16" s="52" t="s">
        <v>349</v>
      </c>
    </row>
    <row r="17" spans="1:35" ht="19.5" customHeight="1">
      <c r="A17" s="609" t="str">
        <f>IF(基本情報入力シート!$C$3="","ｺﾝｻﾙ ・ 委託 ・ 物品",基本情報入力シート!$C$3)</f>
        <v>工事</v>
      </c>
      <c r="B17" s="317"/>
      <c r="C17" s="317"/>
      <c r="D17" s="3">
        <v>8</v>
      </c>
      <c r="E17" s="3" t="str">
        <f>IF(基本情報入力シート!C119="","",基本情報入力シート!C119)</f>
        <v/>
      </c>
      <c r="F17" s="708" t="str">
        <f>基本情報入力シート!D119</f>
        <v/>
      </c>
      <c r="G17" s="709"/>
      <c r="H17" s="709"/>
      <c r="I17" s="709"/>
      <c r="J17" s="716"/>
      <c r="K17" s="717"/>
      <c r="L17" s="717"/>
      <c r="M17" s="52" t="s">
        <v>349</v>
      </c>
      <c r="N17" s="716"/>
      <c r="O17" s="717"/>
      <c r="P17" s="717"/>
      <c r="Q17" s="52" t="s">
        <v>349</v>
      </c>
      <c r="S17" s="609"/>
      <c r="T17" s="317"/>
      <c r="U17" s="317"/>
      <c r="V17" s="3"/>
      <c r="W17" s="3" t="str">
        <f>IF(基本情報入力シート!U119="","",基本情報入力シート!U119)</f>
        <v/>
      </c>
      <c r="X17" s="708"/>
      <c r="Y17" s="709"/>
      <c r="Z17" s="709"/>
      <c r="AA17" s="709"/>
      <c r="AB17" s="716"/>
      <c r="AC17" s="717"/>
      <c r="AD17" s="717"/>
      <c r="AE17" s="52" t="s">
        <v>349</v>
      </c>
      <c r="AF17" s="716"/>
      <c r="AG17" s="717"/>
      <c r="AH17" s="717"/>
      <c r="AI17" s="52" t="s">
        <v>349</v>
      </c>
    </row>
    <row r="18" spans="1:35" ht="19.5" customHeight="1">
      <c r="A18" s="609" t="str">
        <f>IF(基本情報入力シート!$C$3="","ｺﾝｻﾙ ・ 委託 ・ 物品",基本情報入力シート!$C$3)</f>
        <v>工事</v>
      </c>
      <c r="B18" s="317"/>
      <c r="C18" s="317"/>
      <c r="D18" s="3">
        <v>9</v>
      </c>
      <c r="E18" s="3" t="str">
        <f>IF(基本情報入力シート!C120="","",基本情報入力シート!C120)</f>
        <v/>
      </c>
      <c r="F18" s="708" t="str">
        <f>基本情報入力シート!D120</f>
        <v/>
      </c>
      <c r="G18" s="709"/>
      <c r="H18" s="709"/>
      <c r="I18" s="709"/>
      <c r="J18" s="716"/>
      <c r="K18" s="717"/>
      <c r="L18" s="717"/>
      <c r="M18" s="52" t="s">
        <v>349</v>
      </c>
      <c r="N18" s="716"/>
      <c r="O18" s="717"/>
      <c r="P18" s="717"/>
      <c r="Q18" s="52" t="s">
        <v>349</v>
      </c>
      <c r="S18" s="609"/>
      <c r="T18" s="317"/>
      <c r="U18" s="317"/>
      <c r="V18" s="3"/>
      <c r="W18" s="3" t="str">
        <f>IF(基本情報入力シート!U120="","",基本情報入力シート!U120)</f>
        <v/>
      </c>
      <c r="X18" s="708"/>
      <c r="Y18" s="709"/>
      <c r="Z18" s="709"/>
      <c r="AA18" s="709"/>
      <c r="AB18" s="716"/>
      <c r="AC18" s="717"/>
      <c r="AD18" s="717"/>
      <c r="AE18" s="52" t="s">
        <v>349</v>
      </c>
      <c r="AF18" s="716"/>
      <c r="AG18" s="717"/>
      <c r="AH18" s="717"/>
      <c r="AI18" s="52" t="s">
        <v>349</v>
      </c>
    </row>
    <row r="19" spans="1:35" ht="19.5" customHeight="1">
      <c r="A19" s="609" t="str">
        <f>IF(基本情報入力シート!$C$3="","ｺﾝｻﾙ ・ 委託 ・ 物品",基本情報入力シート!$C$3)</f>
        <v>工事</v>
      </c>
      <c r="B19" s="317"/>
      <c r="C19" s="317"/>
      <c r="D19" s="3">
        <v>10</v>
      </c>
      <c r="E19" s="3" t="str">
        <f>IF(基本情報入力シート!C121="","",基本情報入力シート!C121)</f>
        <v/>
      </c>
      <c r="F19" s="708" t="str">
        <f>基本情報入力シート!D121</f>
        <v/>
      </c>
      <c r="G19" s="709"/>
      <c r="H19" s="709"/>
      <c r="I19" s="709"/>
      <c r="J19" s="716"/>
      <c r="K19" s="717"/>
      <c r="L19" s="717"/>
      <c r="M19" s="52" t="s">
        <v>349</v>
      </c>
      <c r="N19" s="716"/>
      <c r="O19" s="717"/>
      <c r="P19" s="717"/>
      <c r="Q19" s="52" t="s">
        <v>349</v>
      </c>
      <c r="S19" s="609"/>
      <c r="T19" s="317"/>
      <c r="U19" s="317"/>
      <c r="V19" s="3"/>
      <c r="W19" s="3" t="str">
        <f>IF(基本情報入力シート!U121="","",基本情報入力シート!U121)</f>
        <v/>
      </c>
      <c r="X19" s="708"/>
      <c r="Y19" s="709"/>
      <c r="Z19" s="709"/>
      <c r="AA19" s="709"/>
      <c r="AB19" s="716"/>
      <c r="AC19" s="717"/>
      <c r="AD19" s="717"/>
      <c r="AE19" s="52" t="s">
        <v>349</v>
      </c>
      <c r="AF19" s="716"/>
      <c r="AG19" s="717"/>
      <c r="AH19" s="717"/>
      <c r="AI19" s="52" t="s">
        <v>349</v>
      </c>
    </row>
    <row r="20" spans="1:35" ht="19.5" customHeight="1">
      <c r="A20" s="329" t="s">
        <v>43</v>
      </c>
      <c r="B20" s="327"/>
      <c r="C20" s="327"/>
      <c r="D20" s="719"/>
      <c r="E20" s="719"/>
      <c r="F20" s="719"/>
      <c r="G20" s="719"/>
      <c r="H20" s="719"/>
      <c r="I20" s="720"/>
      <c r="J20" s="716"/>
      <c r="K20" s="717"/>
      <c r="L20" s="717"/>
      <c r="M20" s="52" t="s">
        <v>349</v>
      </c>
      <c r="N20" s="716"/>
      <c r="O20" s="717"/>
      <c r="P20" s="717"/>
      <c r="Q20" s="52" t="s">
        <v>349</v>
      </c>
      <c r="S20" s="329" t="s">
        <v>43</v>
      </c>
      <c r="T20" s="327"/>
      <c r="U20" s="327"/>
      <c r="V20" s="719"/>
      <c r="W20" s="719"/>
      <c r="X20" s="719"/>
      <c r="Y20" s="719"/>
      <c r="Z20" s="719"/>
      <c r="AA20" s="720"/>
      <c r="AB20" s="716">
        <v>1000000</v>
      </c>
      <c r="AC20" s="717"/>
      <c r="AD20" s="717"/>
      <c r="AE20" s="52" t="s">
        <v>349</v>
      </c>
      <c r="AF20" s="716">
        <v>900000</v>
      </c>
      <c r="AG20" s="717"/>
      <c r="AH20" s="717"/>
      <c r="AI20" s="52" t="s">
        <v>349</v>
      </c>
    </row>
    <row r="21" spans="1:35" ht="19.5" customHeight="1">
      <c r="A21" s="400" t="s">
        <v>42</v>
      </c>
      <c r="B21" s="327"/>
      <c r="C21" s="327"/>
      <c r="D21" s="719"/>
      <c r="E21" s="719"/>
      <c r="F21" s="719"/>
      <c r="G21" s="719"/>
      <c r="H21" s="719"/>
      <c r="I21" s="720"/>
      <c r="J21" s="716"/>
      <c r="K21" s="717"/>
      <c r="L21" s="717"/>
      <c r="M21" s="52" t="s">
        <v>349</v>
      </c>
      <c r="N21" s="716"/>
      <c r="O21" s="717"/>
      <c r="P21" s="717"/>
      <c r="Q21" s="52" t="s">
        <v>349</v>
      </c>
      <c r="S21" s="400" t="s">
        <v>42</v>
      </c>
      <c r="T21" s="327"/>
      <c r="U21" s="327"/>
      <c r="V21" s="719"/>
      <c r="W21" s="719"/>
      <c r="X21" s="719"/>
      <c r="Y21" s="719"/>
      <c r="Z21" s="719"/>
      <c r="AA21" s="720"/>
      <c r="AB21" s="716">
        <v>30000</v>
      </c>
      <c r="AC21" s="717"/>
      <c r="AD21" s="717"/>
      <c r="AE21" s="52" t="s">
        <v>349</v>
      </c>
      <c r="AF21" s="716">
        <v>30000</v>
      </c>
      <c r="AG21" s="717"/>
      <c r="AH21" s="717"/>
      <c r="AI21" s="52" t="s">
        <v>349</v>
      </c>
    </row>
    <row r="22" spans="1:35" ht="19.5" customHeight="1">
      <c r="A22" s="400" t="s">
        <v>41</v>
      </c>
      <c r="B22" s="327"/>
      <c r="C22" s="327"/>
      <c r="D22" s="719"/>
      <c r="E22" s="719"/>
      <c r="F22" s="719"/>
      <c r="G22" s="719"/>
      <c r="H22" s="719"/>
      <c r="I22" s="720"/>
      <c r="J22" s="721" t="str">
        <f>IF(基本情報入力シート!E70="","",基本情報入力シート!E70)</f>
        <v/>
      </c>
      <c r="K22" s="722"/>
      <c r="L22" s="722"/>
      <c r="M22" s="52" t="s">
        <v>349</v>
      </c>
      <c r="N22" s="721" t="str">
        <f>IF(基本情報入力シート!E73="","",基本情報入力シート!E73)</f>
        <v/>
      </c>
      <c r="O22" s="722"/>
      <c r="P22" s="722"/>
      <c r="Q22" s="52" t="s">
        <v>349</v>
      </c>
      <c r="S22" s="400" t="s">
        <v>41</v>
      </c>
      <c r="T22" s="327"/>
      <c r="U22" s="327"/>
      <c r="V22" s="719"/>
      <c r="W22" s="719"/>
      <c r="X22" s="719"/>
      <c r="Y22" s="719"/>
      <c r="Z22" s="719"/>
      <c r="AA22" s="720"/>
      <c r="AB22" s="721">
        <v>1930000</v>
      </c>
      <c r="AC22" s="722"/>
      <c r="AD22" s="722"/>
      <c r="AE22" s="52" t="s">
        <v>349</v>
      </c>
      <c r="AF22" s="721">
        <v>1580000</v>
      </c>
      <c r="AG22" s="722"/>
      <c r="AH22" s="722"/>
      <c r="AI22" s="52" t="s">
        <v>349</v>
      </c>
    </row>
    <row r="23" spans="1:35" ht="17.25" customHeight="1">
      <c r="A23" s="723" t="s">
        <v>272</v>
      </c>
      <c r="B23" s="723"/>
      <c r="C23" s="723"/>
      <c r="D23" s="723"/>
      <c r="E23" s="723"/>
      <c r="F23" s="723"/>
      <c r="G23" s="723"/>
      <c r="H23" s="723"/>
      <c r="I23" s="723"/>
      <c r="J23" s="724" t="str">
        <f>IF(基本情報入力シート!E70="","",IF(J22=SUM(J10:L21),"","「内訳の計」≠「売上高年度計」"))</f>
        <v/>
      </c>
      <c r="K23" s="724"/>
      <c r="L23" s="724"/>
      <c r="M23" s="724"/>
      <c r="N23" s="724" t="str">
        <f>IF(基本情報入力シート!E73="","",IF(N22=SUM(N10:P21),"","「内訳の計」≠「売上高年度計」"))</f>
        <v/>
      </c>
      <c r="O23" s="724"/>
      <c r="P23" s="724"/>
      <c r="Q23" s="724"/>
      <c r="S23" s="723" t="s">
        <v>272</v>
      </c>
      <c r="T23" s="723"/>
      <c r="U23" s="723"/>
      <c r="V23" s="723"/>
      <c r="W23" s="723"/>
      <c r="X23" s="723"/>
      <c r="Y23" s="723"/>
      <c r="Z23" s="723"/>
      <c r="AA23" s="723"/>
      <c r="AB23" s="724" t="str">
        <f>IF(基本情報入力シート!W70="","",IF(AB22=SUM(AB10:AD21),"","「内訳の計」≠「売上高年度計」"))</f>
        <v/>
      </c>
      <c r="AC23" s="724"/>
      <c r="AD23" s="724"/>
      <c r="AE23" s="724"/>
      <c r="AF23" s="724" t="str">
        <f>IF(基本情報入力シート!W73="","",IF(AF22=SUM(AF10:AH21),"","「内訳の計」≠「売上高年度計」"))</f>
        <v/>
      </c>
      <c r="AG23" s="724"/>
      <c r="AH23" s="724"/>
      <c r="AI23" s="724"/>
    </row>
    <row r="24" spans="1:35" ht="17.25" customHeight="1">
      <c r="A24" s="30" t="s">
        <v>580</v>
      </c>
      <c r="B24" s="7"/>
      <c r="C24" s="7"/>
      <c r="D24" s="7"/>
      <c r="E24" s="7"/>
      <c r="F24" s="7"/>
      <c r="G24" s="7"/>
      <c r="H24" s="7"/>
      <c r="I24" s="7"/>
      <c r="J24" s="7"/>
      <c r="K24" s="7"/>
      <c r="L24" s="7"/>
      <c r="M24" s="7"/>
      <c r="N24" s="7"/>
      <c r="O24" s="7"/>
      <c r="P24" s="7"/>
      <c r="Q24" s="7"/>
      <c r="S24" s="30" t="s">
        <v>580</v>
      </c>
      <c r="T24" s="7"/>
      <c r="U24" s="7"/>
      <c r="V24" s="7"/>
      <c r="W24" s="7"/>
      <c r="X24" s="7"/>
      <c r="Y24" s="7"/>
      <c r="Z24" s="7"/>
      <c r="AA24" s="7"/>
      <c r="AB24" s="7"/>
      <c r="AC24" s="7"/>
      <c r="AD24" s="7"/>
      <c r="AE24" s="7"/>
      <c r="AF24" s="7"/>
      <c r="AG24" s="7"/>
      <c r="AH24" s="7"/>
      <c r="AI24" s="7"/>
    </row>
    <row r="25" spans="1:35" ht="17.25" customHeight="1">
      <c r="A25" s="718" t="s">
        <v>540</v>
      </c>
      <c r="B25" s="718"/>
      <c r="C25" s="718"/>
      <c r="D25" s="718"/>
      <c r="E25" s="718"/>
      <c r="F25" s="718"/>
      <c r="G25" s="718"/>
      <c r="H25" s="718"/>
      <c r="I25" s="718"/>
      <c r="J25" s="718"/>
      <c r="K25" s="718"/>
      <c r="L25" s="718"/>
      <c r="M25" s="718"/>
      <c r="N25" s="718"/>
      <c r="O25" s="718"/>
      <c r="P25" s="718"/>
      <c r="Q25" s="718"/>
      <c r="S25" s="718" t="s">
        <v>540</v>
      </c>
      <c r="T25" s="718"/>
      <c r="U25" s="718"/>
      <c r="V25" s="718"/>
      <c r="W25" s="718"/>
      <c r="X25" s="718"/>
      <c r="Y25" s="718"/>
      <c r="Z25" s="718"/>
      <c r="AA25" s="718"/>
      <c r="AB25" s="718"/>
      <c r="AC25" s="718"/>
      <c r="AD25" s="718"/>
      <c r="AE25" s="718"/>
      <c r="AF25" s="718"/>
      <c r="AG25" s="718"/>
      <c r="AH25" s="718"/>
      <c r="AI25" s="718"/>
    </row>
    <row r="26" spans="1:35" ht="17.25" customHeight="1"/>
    <row r="27" spans="1:35" ht="17.25" customHeight="1"/>
    <row r="28" spans="1:35" ht="17.25" customHeight="1"/>
    <row r="29" spans="1:35" ht="17.25" customHeight="1"/>
    <row r="30" spans="1:35" ht="17.25" customHeight="1"/>
    <row r="31" spans="1:35" ht="17.25" customHeight="1"/>
    <row r="32" spans="1:35"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sheetData>
  <mergeCells count="132">
    <mergeCell ref="S23:AA23"/>
    <mergeCell ref="AB23:AE23"/>
    <mergeCell ref="AF23:AI23"/>
    <mergeCell ref="S25:AI25"/>
    <mergeCell ref="S20:AA20"/>
    <mergeCell ref="AB20:AD20"/>
    <mergeCell ref="AF20:AH20"/>
    <mergeCell ref="S21:AA21"/>
    <mergeCell ref="AB21:AD21"/>
    <mergeCell ref="AF21:AH21"/>
    <mergeCell ref="S22:AA22"/>
    <mergeCell ref="AB22:AD22"/>
    <mergeCell ref="AF22:AH22"/>
    <mergeCell ref="S19:U19"/>
    <mergeCell ref="X19:AA19"/>
    <mergeCell ref="AB19:AD19"/>
    <mergeCell ref="AF19:AH19"/>
    <mergeCell ref="S16:U16"/>
    <mergeCell ref="X16:AA16"/>
    <mergeCell ref="AB16:AD16"/>
    <mergeCell ref="AF16:AH16"/>
    <mergeCell ref="S17:U17"/>
    <mergeCell ref="X17:AA17"/>
    <mergeCell ref="AB17:AD17"/>
    <mergeCell ref="AF17:AH17"/>
    <mergeCell ref="S18:U18"/>
    <mergeCell ref="X18:AA18"/>
    <mergeCell ref="AB18:AD18"/>
    <mergeCell ref="AF18:AH18"/>
    <mergeCell ref="S13:U13"/>
    <mergeCell ref="X13:AA13"/>
    <mergeCell ref="AB13:AD13"/>
    <mergeCell ref="AF13:AH13"/>
    <mergeCell ref="S14:U14"/>
    <mergeCell ref="X14:AA14"/>
    <mergeCell ref="AB14:AD14"/>
    <mergeCell ref="AF14:AH14"/>
    <mergeCell ref="S15:U15"/>
    <mergeCell ref="X15:AA15"/>
    <mergeCell ref="AB15:AD15"/>
    <mergeCell ref="AF15:AH15"/>
    <mergeCell ref="S10:U10"/>
    <mergeCell ref="X10:AA10"/>
    <mergeCell ref="AB10:AD10"/>
    <mergeCell ref="AF10:AH10"/>
    <mergeCell ref="S11:U11"/>
    <mergeCell ref="X11:AA11"/>
    <mergeCell ref="AB11:AD11"/>
    <mergeCell ref="AF11:AH11"/>
    <mergeCell ref="S12:U12"/>
    <mergeCell ref="X12:AA12"/>
    <mergeCell ref="AB12:AD12"/>
    <mergeCell ref="AF12:AH12"/>
    <mergeCell ref="S2:AI2"/>
    <mergeCell ref="AD3:AF3"/>
    <mergeCell ref="AG3:AI3"/>
    <mergeCell ref="S5:V5"/>
    <mergeCell ref="W5:AI5"/>
    <mergeCell ref="S6:V6"/>
    <mergeCell ref="W6:AI6"/>
    <mergeCell ref="S8:U9"/>
    <mergeCell ref="V8:V9"/>
    <mergeCell ref="W8:AA8"/>
    <mergeCell ref="AB8:AE9"/>
    <mergeCell ref="AF8:AI9"/>
    <mergeCell ref="X9:AA9"/>
    <mergeCell ref="J12:L12"/>
    <mergeCell ref="N12:P12"/>
    <mergeCell ref="J13:L13"/>
    <mergeCell ref="N13:P13"/>
    <mergeCell ref="J14:L14"/>
    <mergeCell ref="N14:P14"/>
    <mergeCell ref="J18:L18"/>
    <mergeCell ref="N18:P18"/>
    <mergeCell ref="J19:L19"/>
    <mergeCell ref="N19:P19"/>
    <mergeCell ref="J15:L15"/>
    <mergeCell ref="N15:P15"/>
    <mergeCell ref="J16:L16"/>
    <mergeCell ref="N16:P16"/>
    <mergeCell ref="J17:L17"/>
    <mergeCell ref="N17:P17"/>
    <mergeCell ref="A18:C18"/>
    <mergeCell ref="F18:I18"/>
    <mergeCell ref="A25:Q25"/>
    <mergeCell ref="A22:I22"/>
    <mergeCell ref="A20:I20"/>
    <mergeCell ref="J22:L22"/>
    <mergeCell ref="N22:P22"/>
    <mergeCell ref="J20:L20"/>
    <mergeCell ref="N20:P20"/>
    <mergeCell ref="J21:L21"/>
    <mergeCell ref="N21:P21"/>
    <mergeCell ref="A23:I23"/>
    <mergeCell ref="J23:M23"/>
    <mergeCell ref="N23:Q23"/>
    <mergeCell ref="A21:I21"/>
    <mergeCell ref="A19:C19"/>
    <mergeCell ref="F19:I19"/>
    <mergeCell ref="A2:Q2"/>
    <mergeCell ref="A5:D5"/>
    <mergeCell ref="A6:D6"/>
    <mergeCell ref="E5:Q5"/>
    <mergeCell ref="E6:Q6"/>
    <mergeCell ref="A11:C11"/>
    <mergeCell ref="F11:I11"/>
    <mergeCell ref="A8:C9"/>
    <mergeCell ref="D8:D9"/>
    <mergeCell ref="A10:C10"/>
    <mergeCell ref="F9:I9"/>
    <mergeCell ref="J8:M9"/>
    <mergeCell ref="N8:Q9"/>
    <mergeCell ref="E8:I8"/>
    <mergeCell ref="F10:I10"/>
    <mergeCell ref="O3:Q3"/>
    <mergeCell ref="L3:N3"/>
    <mergeCell ref="J10:L10"/>
    <mergeCell ref="N10:P10"/>
    <mergeCell ref="J11:L11"/>
    <mergeCell ref="N11:P11"/>
    <mergeCell ref="F13:I13"/>
    <mergeCell ref="A12:C12"/>
    <mergeCell ref="F12:I12"/>
    <mergeCell ref="A15:C15"/>
    <mergeCell ref="F15:I15"/>
    <mergeCell ref="A14:C14"/>
    <mergeCell ref="F14:I14"/>
    <mergeCell ref="A17:C17"/>
    <mergeCell ref="F17:I17"/>
    <mergeCell ref="A16:C16"/>
    <mergeCell ref="F16:I16"/>
    <mergeCell ref="A13:C13"/>
  </mergeCells>
  <phoneticPr fontId="2"/>
  <conditionalFormatting sqref="J23:Q23">
    <cfRule type="containsText" dxfId="4" priority="3" operator="containsText" text="「内訳の計」≠「売上高年度計」">
      <formula>NOT(ISERROR(SEARCH("「内訳の計」≠「売上高年度計」",J23)))</formula>
    </cfRule>
  </conditionalFormatting>
  <conditionalFormatting sqref="AB23:AI23">
    <cfRule type="containsText" dxfId="3" priority="1" operator="containsText" text="「内訳の計」≠「売上高年度計」">
      <formula>NOT(ISERROR(SEARCH("「内訳の計」≠「売上高年度計」",AB23)))</formula>
    </cfRule>
  </conditionalFormatting>
  <dataValidations count="1">
    <dataValidation type="list" allowBlank="1" showInputMessage="1" showErrorMessage="1" sqref="A10:C10 A11:C19" xr:uid="{00000000-0002-0000-0600-000000000000}">
      <formula1>$AK$1:$AK$4</formula1>
    </dataValidation>
  </dataValidations>
  <pageMargins left="0.98425196850393704" right="0.39370078740157483" top="0.39370078740157483" bottom="0.27559055118110237" header="0.31496062992125984" footer="0.31496062992125984"/>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J342"/>
  <sheetViews>
    <sheetView view="pageBreakPreview" zoomScaleNormal="100" zoomScaleSheetLayoutView="100" workbookViewId="0">
      <selection activeCell="N335" sqref="N335:O335"/>
    </sheetView>
  </sheetViews>
  <sheetFormatPr defaultRowHeight="13.5"/>
  <cols>
    <col min="1" max="17" width="5.125" style="1" customWidth="1"/>
    <col min="18" max="18" width="4.625" style="1" customWidth="1"/>
    <col min="19" max="19" width="9" style="1" customWidth="1"/>
    <col min="20" max="16384" width="9" style="1"/>
  </cols>
  <sheetData>
    <row r="1" spans="1:20" customFormat="1" ht="30.75" customHeight="1">
      <c r="A1" s="98" t="s">
        <v>565</v>
      </c>
    </row>
    <row r="2" spans="1:20" ht="21" customHeight="1">
      <c r="A2" s="656" t="s">
        <v>44</v>
      </c>
      <c r="B2" s="578"/>
      <c r="C2" s="578"/>
      <c r="D2" s="578"/>
      <c r="E2" s="578"/>
      <c r="F2" s="578"/>
      <c r="G2" s="578"/>
      <c r="H2" s="578"/>
      <c r="I2" s="578"/>
      <c r="J2" s="578"/>
      <c r="K2" s="578"/>
      <c r="L2" s="578"/>
      <c r="M2" s="578"/>
      <c r="N2" s="578"/>
      <c r="O2" s="578"/>
      <c r="P2" s="578"/>
      <c r="Q2" s="578"/>
    </row>
    <row r="3" spans="1:20" ht="14.25" customHeight="1" thickBot="1">
      <c r="A3" s="2" t="s">
        <v>45</v>
      </c>
      <c r="B3" s="2"/>
      <c r="C3" s="2"/>
      <c r="D3" s="2"/>
      <c r="E3" s="2"/>
      <c r="F3" s="2"/>
    </row>
    <row r="4" spans="1:20" ht="24.75" customHeight="1">
      <c r="A4" s="750" t="s">
        <v>46</v>
      </c>
      <c r="B4" s="751"/>
      <c r="C4" s="29" t="s">
        <v>264</v>
      </c>
      <c r="D4" s="752" t="s">
        <v>47</v>
      </c>
      <c r="E4" s="751"/>
      <c r="F4" s="753"/>
      <c r="G4" s="753"/>
      <c r="H4" s="753"/>
      <c r="I4" s="753"/>
      <c r="J4" s="752" t="s">
        <v>38</v>
      </c>
      <c r="K4" s="751"/>
      <c r="L4" s="752" t="str">
        <f>IF(基本情報入力シート!$C$3="","",基本情報入力シート!$C$3)</f>
        <v>工事</v>
      </c>
      <c r="M4" s="752"/>
      <c r="N4" s="752"/>
      <c r="O4" s="752"/>
      <c r="P4" s="752"/>
      <c r="Q4" s="754"/>
      <c r="T4" s="60"/>
    </row>
    <row r="5" spans="1:20" ht="24.75" customHeight="1">
      <c r="A5" s="737" t="s">
        <v>276</v>
      </c>
      <c r="B5" s="404"/>
      <c r="C5" s="617"/>
      <c r="D5" s="122"/>
      <c r="E5" s="31" t="s">
        <v>279</v>
      </c>
      <c r="F5" s="738" t="str">
        <f>IF(D5="","",VLOOKUP(D5,営業種目・細目コードリスト!$A$2:$B$150,2,FALSE))</f>
        <v/>
      </c>
      <c r="G5" s="738"/>
      <c r="H5" s="738"/>
      <c r="I5" s="738"/>
      <c r="J5" s="400" t="s">
        <v>277</v>
      </c>
      <c r="K5" s="617"/>
      <c r="L5" s="122"/>
      <c r="M5" s="31" t="s">
        <v>280</v>
      </c>
      <c r="N5" s="739" t="str">
        <f>IF(OR(D5=0,L5=0),"",IF(VLOOKUP(D5,営業種目・細目コードリスト!$A$1:$W$150,MATCH(L5,営業種目・細目コードリスト!$A$1:$W$1,0),FALSE)=-1,"要確認",VLOOKUP(D5,営業種目・細目コードリスト!$A$1:$W$150,MATCH(L5,営業種目・細目コードリスト!$A$1:$W$1,0),FALSE)))</f>
        <v/>
      </c>
      <c r="O5" s="740"/>
      <c r="P5" s="740"/>
      <c r="Q5" s="741"/>
      <c r="S5" s="171" t="str">
        <f>IF(N5=0,"「細目名」を確認してください！",IF(N5="","「細目名」なしで良いですか？",""))</f>
        <v>「細目名」なしで良いですか？</v>
      </c>
      <c r="T5" s="60"/>
    </row>
    <row r="6" spans="1:20" ht="24.75" customHeight="1">
      <c r="A6" s="742" t="s">
        <v>48</v>
      </c>
      <c r="B6" s="318"/>
      <c r="C6" s="743"/>
      <c r="D6" s="744"/>
      <c r="E6" s="745"/>
      <c r="F6" s="725" t="s">
        <v>223</v>
      </c>
      <c r="G6" s="746"/>
      <c r="H6" s="747"/>
      <c r="I6" s="745"/>
      <c r="J6" s="725" t="s">
        <v>49</v>
      </c>
      <c r="K6" s="746"/>
      <c r="L6" s="743"/>
      <c r="M6" s="745"/>
      <c r="N6" s="725" t="s">
        <v>50</v>
      </c>
      <c r="O6" s="746"/>
      <c r="P6" s="748" t="s">
        <v>8</v>
      </c>
      <c r="Q6" s="749"/>
    </row>
    <row r="7" spans="1:20" ht="24.75" customHeight="1">
      <c r="A7" s="378" t="s">
        <v>52</v>
      </c>
      <c r="B7" s="609"/>
      <c r="C7" s="731"/>
      <c r="D7" s="731"/>
      <c r="E7" s="731"/>
      <c r="F7" s="731"/>
      <c r="G7" s="731"/>
      <c r="H7" s="731"/>
      <c r="I7" s="731"/>
      <c r="J7" s="731"/>
      <c r="K7" s="731"/>
      <c r="L7" s="731"/>
      <c r="M7" s="731"/>
      <c r="N7" s="731"/>
      <c r="O7" s="731"/>
      <c r="P7" s="731"/>
      <c r="Q7" s="732"/>
    </row>
    <row r="8" spans="1:20" ht="24.75" customHeight="1" thickBot="1">
      <c r="A8" s="733" t="s">
        <v>51</v>
      </c>
      <c r="B8" s="734"/>
      <c r="C8" s="170" t="s">
        <v>562</v>
      </c>
      <c r="D8" s="168"/>
      <c r="E8" s="755"/>
      <c r="F8" s="755"/>
      <c r="G8" s="755"/>
      <c r="H8" s="755"/>
      <c r="I8" s="168" t="s">
        <v>561</v>
      </c>
      <c r="J8" s="168" t="s">
        <v>563</v>
      </c>
      <c r="K8" s="168"/>
      <c r="L8" s="755"/>
      <c r="M8" s="755"/>
      <c r="N8" s="755"/>
      <c r="O8" s="755"/>
      <c r="P8" s="168"/>
      <c r="Q8" s="169"/>
    </row>
    <row r="9" spans="1:20" ht="24.75" customHeight="1">
      <c r="A9" s="750" t="s">
        <v>46</v>
      </c>
      <c r="B9" s="751"/>
      <c r="C9" s="29" t="s">
        <v>265</v>
      </c>
      <c r="D9" s="752" t="s">
        <v>47</v>
      </c>
      <c r="E9" s="751"/>
      <c r="F9" s="753"/>
      <c r="G9" s="753"/>
      <c r="H9" s="753"/>
      <c r="I9" s="753"/>
      <c r="J9" s="752" t="s">
        <v>38</v>
      </c>
      <c r="K9" s="751"/>
      <c r="L9" s="752" t="str">
        <f>IF(基本情報入力シート!$C$3="","",基本情報入力シート!$C$3)</f>
        <v>工事</v>
      </c>
      <c r="M9" s="752"/>
      <c r="N9" s="752"/>
      <c r="O9" s="752"/>
      <c r="P9" s="752"/>
      <c r="Q9" s="754"/>
    </row>
    <row r="10" spans="1:20" ht="24.75" customHeight="1">
      <c r="A10" s="737" t="s">
        <v>276</v>
      </c>
      <c r="B10" s="404"/>
      <c r="C10" s="617"/>
      <c r="D10" s="122"/>
      <c r="E10" s="31" t="s">
        <v>279</v>
      </c>
      <c r="F10" s="738" t="str">
        <f>IF(D10="","",VLOOKUP(D10,営業種目・細目コードリスト!$A$2:$B$150,2,FALSE))</f>
        <v/>
      </c>
      <c r="G10" s="738"/>
      <c r="H10" s="738"/>
      <c r="I10" s="738"/>
      <c r="J10" s="400" t="s">
        <v>277</v>
      </c>
      <c r="K10" s="617"/>
      <c r="L10" s="122"/>
      <c r="M10" s="31" t="s">
        <v>1572</v>
      </c>
      <c r="N10" s="739" t="str">
        <f>IF(OR(D10=0,L10=0),"",IF(VLOOKUP(D10,営業種目・細目コードリスト!$A$1:$W$150,MATCH(L10,営業種目・細目コードリスト!$A$1:$W$1,0),FALSE)=-1,"要確認",VLOOKUP(D10,営業種目・細目コードリスト!$A$1:$W$150,MATCH(L10,営業種目・細目コードリスト!$A$1:$W$1,0),FALSE)))</f>
        <v/>
      </c>
      <c r="O10" s="740"/>
      <c r="P10" s="740"/>
      <c r="Q10" s="741"/>
      <c r="S10" s="171" t="str">
        <f>IF(N10=0,"「細目名」を確認してください！",IF(N10="","「細目名」なしで良いですか？",""))</f>
        <v>「細目名」なしで良いですか？</v>
      </c>
    </row>
    <row r="11" spans="1:20" ht="24.75" customHeight="1">
      <c r="A11" s="742" t="s">
        <v>48</v>
      </c>
      <c r="B11" s="318"/>
      <c r="C11" s="743"/>
      <c r="D11" s="744"/>
      <c r="E11" s="745"/>
      <c r="F11" s="725" t="s">
        <v>223</v>
      </c>
      <c r="G11" s="746"/>
      <c r="H11" s="747"/>
      <c r="I11" s="745"/>
      <c r="J11" s="725" t="s">
        <v>49</v>
      </c>
      <c r="K11" s="746"/>
      <c r="L11" s="743"/>
      <c r="M11" s="745"/>
      <c r="N11" s="725" t="s">
        <v>50</v>
      </c>
      <c r="O11" s="746"/>
      <c r="P11" s="748" t="s">
        <v>8</v>
      </c>
      <c r="Q11" s="749"/>
    </row>
    <row r="12" spans="1:20" ht="24.75" customHeight="1">
      <c r="A12" s="378" t="s">
        <v>52</v>
      </c>
      <c r="B12" s="609"/>
      <c r="C12" s="731"/>
      <c r="D12" s="731"/>
      <c r="E12" s="731"/>
      <c r="F12" s="731"/>
      <c r="G12" s="731"/>
      <c r="H12" s="731"/>
      <c r="I12" s="731"/>
      <c r="J12" s="731"/>
      <c r="K12" s="731"/>
      <c r="L12" s="731"/>
      <c r="M12" s="731"/>
      <c r="N12" s="731"/>
      <c r="O12" s="731"/>
      <c r="P12" s="731"/>
      <c r="Q12" s="732"/>
    </row>
    <row r="13" spans="1:20" ht="24.75" customHeight="1" thickBot="1">
      <c r="A13" s="733" t="s">
        <v>51</v>
      </c>
      <c r="B13" s="734"/>
      <c r="C13" s="170" t="s">
        <v>562</v>
      </c>
      <c r="D13" s="168"/>
      <c r="E13" s="755"/>
      <c r="F13" s="755"/>
      <c r="G13" s="755"/>
      <c r="H13" s="755"/>
      <c r="I13" s="168" t="s">
        <v>561</v>
      </c>
      <c r="J13" s="168" t="s">
        <v>563</v>
      </c>
      <c r="K13" s="168"/>
      <c r="L13" s="755"/>
      <c r="M13" s="755"/>
      <c r="N13" s="755"/>
      <c r="O13" s="755"/>
      <c r="P13" s="168"/>
      <c r="Q13" s="169"/>
    </row>
    <row r="14" spans="1:20" ht="24.75" customHeight="1">
      <c r="A14" s="750" t="s">
        <v>46</v>
      </c>
      <c r="B14" s="751"/>
      <c r="C14" s="29" t="s">
        <v>266</v>
      </c>
      <c r="D14" s="752" t="s">
        <v>47</v>
      </c>
      <c r="E14" s="751"/>
      <c r="F14" s="753"/>
      <c r="G14" s="753"/>
      <c r="H14" s="753"/>
      <c r="I14" s="753"/>
      <c r="J14" s="752" t="s">
        <v>38</v>
      </c>
      <c r="K14" s="751"/>
      <c r="L14" s="752" t="str">
        <f>IF(基本情報入力シート!$C$3="","",基本情報入力シート!$C$3)</f>
        <v>工事</v>
      </c>
      <c r="M14" s="752"/>
      <c r="N14" s="752"/>
      <c r="O14" s="752"/>
      <c r="P14" s="752"/>
      <c r="Q14" s="754"/>
    </row>
    <row r="15" spans="1:20" ht="24.75" customHeight="1">
      <c r="A15" s="737" t="s">
        <v>276</v>
      </c>
      <c r="B15" s="404"/>
      <c r="C15" s="617"/>
      <c r="D15" s="122"/>
      <c r="E15" s="31" t="s">
        <v>279</v>
      </c>
      <c r="F15" s="738" t="str">
        <f>IF(D15="","",VLOOKUP(D15,営業種目・細目コードリスト!$A$2:$B$150,2,FALSE))</f>
        <v/>
      </c>
      <c r="G15" s="738"/>
      <c r="H15" s="738"/>
      <c r="I15" s="738"/>
      <c r="J15" s="400" t="s">
        <v>277</v>
      </c>
      <c r="K15" s="617"/>
      <c r="L15" s="122"/>
      <c r="M15" s="31" t="s">
        <v>280</v>
      </c>
      <c r="N15" s="739" t="str">
        <f>IF(OR(D15=0,L15=0),"",IF(VLOOKUP(D15,営業種目・細目コードリスト!$A$1:$W$150,MATCH(L15,営業種目・細目コードリスト!$A$1:$W$1,0),FALSE)=-1,"要確認",VLOOKUP(D15,営業種目・細目コードリスト!$A$1:$W$150,MATCH(L15,営業種目・細目コードリスト!$A$1:$W$1,0),FALSE)))</f>
        <v/>
      </c>
      <c r="O15" s="740"/>
      <c r="P15" s="740"/>
      <c r="Q15" s="741"/>
      <c r="S15" s="171" t="str">
        <f>IF(N15=0,"「細目名」を確認してください！",IF(N15="","「細目名」なしで良いですか？",""))</f>
        <v>「細目名」なしで良いですか？</v>
      </c>
    </row>
    <row r="16" spans="1:20" ht="24.75" customHeight="1">
      <c r="A16" s="742" t="s">
        <v>48</v>
      </c>
      <c r="B16" s="318"/>
      <c r="C16" s="743"/>
      <c r="D16" s="744"/>
      <c r="E16" s="745"/>
      <c r="F16" s="725" t="s">
        <v>223</v>
      </c>
      <c r="G16" s="746"/>
      <c r="H16" s="747"/>
      <c r="I16" s="745"/>
      <c r="J16" s="725" t="s">
        <v>49</v>
      </c>
      <c r="K16" s="746"/>
      <c r="L16" s="743"/>
      <c r="M16" s="745"/>
      <c r="N16" s="725" t="s">
        <v>50</v>
      </c>
      <c r="O16" s="746"/>
      <c r="P16" s="748" t="s">
        <v>8</v>
      </c>
      <c r="Q16" s="749"/>
    </row>
    <row r="17" spans="1:19" ht="24.75" customHeight="1">
      <c r="A17" s="378" t="s">
        <v>52</v>
      </c>
      <c r="B17" s="609"/>
      <c r="C17" s="731"/>
      <c r="D17" s="731"/>
      <c r="E17" s="731"/>
      <c r="F17" s="731"/>
      <c r="G17" s="731"/>
      <c r="H17" s="731"/>
      <c r="I17" s="731"/>
      <c r="J17" s="731"/>
      <c r="K17" s="731"/>
      <c r="L17" s="731"/>
      <c r="M17" s="731"/>
      <c r="N17" s="731"/>
      <c r="O17" s="731"/>
      <c r="P17" s="731"/>
      <c r="Q17" s="732"/>
    </row>
    <row r="18" spans="1:19" ht="24.75" customHeight="1" thickBot="1">
      <c r="A18" s="733" t="s">
        <v>51</v>
      </c>
      <c r="B18" s="734"/>
      <c r="C18" s="170" t="s">
        <v>562</v>
      </c>
      <c r="D18" s="168"/>
      <c r="E18" s="755"/>
      <c r="F18" s="755"/>
      <c r="G18" s="755"/>
      <c r="H18" s="755"/>
      <c r="I18" s="168" t="s">
        <v>561</v>
      </c>
      <c r="J18" s="168" t="s">
        <v>563</v>
      </c>
      <c r="K18" s="168"/>
      <c r="L18" s="755"/>
      <c r="M18" s="755"/>
      <c r="N18" s="755"/>
      <c r="O18" s="755"/>
      <c r="P18" s="168"/>
      <c r="Q18" s="169"/>
    </row>
    <row r="19" spans="1:19" ht="24.75" customHeight="1">
      <c r="A19" s="750" t="s">
        <v>46</v>
      </c>
      <c r="B19" s="751"/>
      <c r="C19" s="29" t="s">
        <v>267</v>
      </c>
      <c r="D19" s="752" t="s">
        <v>47</v>
      </c>
      <c r="E19" s="751"/>
      <c r="F19" s="753"/>
      <c r="G19" s="753"/>
      <c r="H19" s="753"/>
      <c r="I19" s="753"/>
      <c r="J19" s="752" t="s">
        <v>38</v>
      </c>
      <c r="K19" s="751"/>
      <c r="L19" s="752" t="str">
        <f>IF(基本情報入力シート!$C$3="","",基本情報入力シート!$C$3)</f>
        <v>工事</v>
      </c>
      <c r="M19" s="752"/>
      <c r="N19" s="752"/>
      <c r="O19" s="752"/>
      <c r="P19" s="752"/>
      <c r="Q19" s="754"/>
    </row>
    <row r="20" spans="1:19" ht="24.75" customHeight="1">
      <c r="A20" s="737" t="s">
        <v>276</v>
      </c>
      <c r="B20" s="404"/>
      <c r="C20" s="617"/>
      <c r="D20" s="122"/>
      <c r="E20" s="31" t="s">
        <v>279</v>
      </c>
      <c r="F20" s="738" t="str">
        <f>IF(D20="","",VLOOKUP(D20,営業種目・細目コードリスト!$A$2:$B$150,2,FALSE))</f>
        <v/>
      </c>
      <c r="G20" s="738"/>
      <c r="H20" s="738"/>
      <c r="I20" s="738"/>
      <c r="J20" s="400" t="s">
        <v>277</v>
      </c>
      <c r="K20" s="617"/>
      <c r="L20" s="122"/>
      <c r="M20" s="31" t="s">
        <v>280</v>
      </c>
      <c r="N20" s="400" t="str">
        <f>IF(OR(D20=0,L20=0),"",IF(VLOOKUP(D20,営業種目・細目コードリスト!$A$1:$W$150,MATCH(L20,営業種目・細目コードリスト!$A$1:$W$1,0),FALSE)=-1,"要確認",VLOOKUP(D20,営業種目・細目コードリスト!$A$1:$W$150,MATCH(L20,営業種目・細目コードリスト!$A$1:$W$1,0),FALSE)))</f>
        <v/>
      </c>
      <c r="O20" s="404"/>
      <c r="P20" s="404"/>
      <c r="Q20" s="757"/>
      <c r="S20" s="171" t="str">
        <f>IF(N20=0,"「細目名」を確認してください！",IF(N20="","「細目名」なしで良いですか？",""))</f>
        <v>「細目名」なしで良いですか？</v>
      </c>
    </row>
    <row r="21" spans="1:19" ht="24.75" customHeight="1">
      <c r="A21" s="742" t="s">
        <v>48</v>
      </c>
      <c r="B21" s="318"/>
      <c r="C21" s="743"/>
      <c r="D21" s="744"/>
      <c r="E21" s="745"/>
      <c r="F21" s="725" t="s">
        <v>223</v>
      </c>
      <c r="G21" s="746"/>
      <c r="H21" s="747"/>
      <c r="I21" s="745"/>
      <c r="J21" s="725" t="s">
        <v>49</v>
      </c>
      <c r="K21" s="746"/>
      <c r="L21" s="743"/>
      <c r="M21" s="745"/>
      <c r="N21" s="725" t="s">
        <v>50</v>
      </c>
      <c r="O21" s="746"/>
      <c r="P21" s="748" t="s">
        <v>8</v>
      </c>
      <c r="Q21" s="749"/>
    </row>
    <row r="22" spans="1:19" ht="24.75" customHeight="1">
      <c r="A22" s="378" t="s">
        <v>52</v>
      </c>
      <c r="B22" s="609"/>
      <c r="C22" s="731"/>
      <c r="D22" s="731"/>
      <c r="E22" s="731"/>
      <c r="F22" s="731"/>
      <c r="G22" s="731"/>
      <c r="H22" s="731"/>
      <c r="I22" s="731"/>
      <c r="J22" s="731"/>
      <c r="K22" s="731"/>
      <c r="L22" s="731"/>
      <c r="M22" s="731"/>
      <c r="N22" s="731"/>
      <c r="O22" s="731"/>
      <c r="P22" s="731"/>
      <c r="Q22" s="732"/>
    </row>
    <row r="23" spans="1:19" ht="24.75" customHeight="1" thickBot="1">
      <c r="A23" s="733" t="s">
        <v>51</v>
      </c>
      <c r="B23" s="734"/>
      <c r="C23" s="170" t="s">
        <v>562</v>
      </c>
      <c r="D23" s="168"/>
      <c r="E23" s="755"/>
      <c r="F23" s="755"/>
      <c r="G23" s="755"/>
      <c r="H23" s="755"/>
      <c r="I23" s="168" t="s">
        <v>561</v>
      </c>
      <c r="J23" s="168" t="s">
        <v>563</v>
      </c>
      <c r="K23" s="168"/>
      <c r="L23" s="755"/>
      <c r="M23" s="755"/>
      <c r="N23" s="755"/>
      <c r="O23" s="755"/>
      <c r="P23" s="168"/>
      <c r="Q23" s="169"/>
    </row>
    <row r="24" spans="1:19" ht="24.75" customHeight="1">
      <c r="A24" s="750" t="s">
        <v>46</v>
      </c>
      <c r="B24" s="751"/>
      <c r="C24" s="29" t="s">
        <v>268</v>
      </c>
      <c r="D24" s="752" t="s">
        <v>47</v>
      </c>
      <c r="E24" s="751"/>
      <c r="F24" s="753"/>
      <c r="G24" s="753"/>
      <c r="H24" s="753"/>
      <c r="I24" s="753"/>
      <c r="J24" s="752" t="s">
        <v>38</v>
      </c>
      <c r="K24" s="751"/>
      <c r="L24" s="752" t="str">
        <f>IF(基本情報入力シート!$C$3="","",基本情報入力シート!$C$3)</f>
        <v>工事</v>
      </c>
      <c r="M24" s="752"/>
      <c r="N24" s="752"/>
      <c r="O24" s="752"/>
      <c r="P24" s="752"/>
      <c r="Q24" s="754"/>
    </row>
    <row r="25" spans="1:19" ht="24.75" customHeight="1">
      <c r="A25" s="737" t="s">
        <v>276</v>
      </c>
      <c r="B25" s="404"/>
      <c r="C25" s="617"/>
      <c r="D25" s="122"/>
      <c r="E25" s="31" t="s">
        <v>279</v>
      </c>
      <c r="F25" s="738" t="str">
        <f>IF(D25="","",VLOOKUP(D25,営業種目・細目コードリスト!$A$2:$B$150,2,FALSE))</f>
        <v/>
      </c>
      <c r="G25" s="738"/>
      <c r="H25" s="738"/>
      <c r="I25" s="738"/>
      <c r="J25" s="400" t="s">
        <v>277</v>
      </c>
      <c r="K25" s="617"/>
      <c r="L25" s="122"/>
      <c r="M25" s="31" t="s">
        <v>280</v>
      </c>
      <c r="N25" s="400" t="str">
        <f>IF(OR(D25=0,L25=0),"",IF(VLOOKUP(D25,営業種目・細目コードリスト!$A$1:$W$150,MATCH(L25,営業種目・細目コードリスト!$A$1:$W$1,0),FALSE)=-1,"要確認",VLOOKUP(D25,営業種目・細目コードリスト!$A$1:$W$150,MATCH(L25,営業種目・細目コードリスト!$A$1:$W$1,0),FALSE)))</f>
        <v/>
      </c>
      <c r="O25" s="404"/>
      <c r="P25" s="404"/>
      <c r="Q25" s="757"/>
      <c r="S25" s="171" t="str">
        <f>IF(N25=0,"「細目名」を確認してください！",IF(N25="","「細目名」なしで良いですか？",""))</f>
        <v>「細目名」なしで良いですか？</v>
      </c>
    </row>
    <row r="26" spans="1:19" ht="24.75" customHeight="1">
      <c r="A26" s="742" t="s">
        <v>48</v>
      </c>
      <c r="B26" s="318"/>
      <c r="C26" s="743"/>
      <c r="D26" s="744"/>
      <c r="E26" s="745"/>
      <c r="F26" s="725" t="s">
        <v>223</v>
      </c>
      <c r="G26" s="746"/>
      <c r="H26" s="747"/>
      <c r="I26" s="745"/>
      <c r="J26" s="725" t="s">
        <v>49</v>
      </c>
      <c r="K26" s="746"/>
      <c r="L26" s="743"/>
      <c r="M26" s="745"/>
      <c r="N26" s="725" t="s">
        <v>50</v>
      </c>
      <c r="O26" s="746"/>
      <c r="P26" s="748" t="s">
        <v>8</v>
      </c>
      <c r="Q26" s="749"/>
    </row>
    <row r="27" spans="1:19" ht="24.75" customHeight="1">
      <c r="A27" s="378" t="s">
        <v>52</v>
      </c>
      <c r="B27" s="609"/>
      <c r="C27" s="731"/>
      <c r="D27" s="731"/>
      <c r="E27" s="731"/>
      <c r="F27" s="731"/>
      <c r="G27" s="731"/>
      <c r="H27" s="731"/>
      <c r="I27" s="731"/>
      <c r="J27" s="731"/>
      <c r="K27" s="731"/>
      <c r="L27" s="731"/>
      <c r="M27" s="731"/>
      <c r="N27" s="731"/>
      <c r="O27" s="731"/>
      <c r="P27" s="731"/>
      <c r="Q27" s="732"/>
    </row>
    <row r="28" spans="1:19" ht="24.75" customHeight="1" thickBot="1">
      <c r="A28" s="733" t="s">
        <v>51</v>
      </c>
      <c r="B28" s="734"/>
      <c r="C28" s="170" t="s">
        <v>562</v>
      </c>
      <c r="D28" s="168"/>
      <c r="E28" s="755"/>
      <c r="F28" s="755"/>
      <c r="G28" s="755"/>
      <c r="H28" s="755"/>
      <c r="I28" s="168" t="s">
        <v>561</v>
      </c>
      <c r="J28" s="168" t="s">
        <v>563</v>
      </c>
      <c r="K28" s="168"/>
      <c r="L28" s="755"/>
      <c r="M28" s="755"/>
      <c r="N28" s="755"/>
      <c r="O28" s="755"/>
      <c r="P28" s="168"/>
      <c r="Q28" s="169"/>
    </row>
    <row r="29" spans="1:19" ht="24.75" customHeight="1">
      <c r="A29" s="750" t="s">
        <v>46</v>
      </c>
      <c r="B29" s="751"/>
      <c r="C29" s="29" t="s">
        <v>350</v>
      </c>
      <c r="D29" s="752" t="s">
        <v>47</v>
      </c>
      <c r="E29" s="751"/>
      <c r="F29" s="753"/>
      <c r="G29" s="753"/>
      <c r="H29" s="753"/>
      <c r="I29" s="753"/>
      <c r="J29" s="752" t="s">
        <v>38</v>
      </c>
      <c r="K29" s="751"/>
      <c r="L29" s="752" t="str">
        <f>IF(基本情報入力シート!$C$3="","",基本情報入力シート!$C$3)</f>
        <v>工事</v>
      </c>
      <c r="M29" s="752"/>
      <c r="N29" s="752"/>
      <c r="O29" s="752"/>
      <c r="P29" s="752"/>
      <c r="Q29" s="754"/>
    </row>
    <row r="30" spans="1:19" ht="24.75" customHeight="1">
      <c r="A30" s="737" t="s">
        <v>276</v>
      </c>
      <c r="B30" s="404"/>
      <c r="C30" s="617"/>
      <c r="D30" s="122"/>
      <c r="E30" s="31" t="s">
        <v>279</v>
      </c>
      <c r="F30" s="738" t="str">
        <f>IF(D30="","",VLOOKUP(D30,営業種目・細目コードリスト!$A$2:$B$150,2,FALSE))</f>
        <v/>
      </c>
      <c r="G30" s="738"/>
      <c r="H30" s="738"/>
      <c r="I30" s="738"/>
      <c r="J30" s="400" t="s">
        <v>277</v>
      </c>
      <c r="K30" s="617"/>
      <c r="L30" s="122"/>
      <c r="M30" s="31" t="s">
        <v>280</v>
      </c>
      <c r="N30" s="400" t="str">
        <f>IF(OR(D30=0,L30=0),"",IF(VLOOKUP(D30,営業種目・細目コードリスト!$A$1:$W$150,MATCH(L30,営業種目・細目コードリスト!$A$1:$W$1,0),FALSE)=-1,"要確認",VLOOKUP(D30,営業種目・細目コードリスト!$A$1:$W$150,MATCH(L30,営業種目・細目コードリスト!$A$1:$W$1,0),FALSE)))</f>
        <v/>
      </c>
      <c r="O30" s="404"/>
      <c r="P30" s="404"/>
      <c r="Q30" s="757"/>
      <c r="S30" s="171" t="str">
        <f>IF(N30=0,"「細目名」を確認してください！",IF(N30="","「細目名」なしで良いですか？",""))</f>
        <v>「細目名」なしで良いですか？</v>
      </c>
    </row>
    <row r="31" spans="1:19" ht="24.75" customHeight="1">
      <c r="A31" s="742" t="s">
        <v>48</v>
      </c>
      <c r="B31" s="318"/>
      <c r="C31" s="743"/>
      <c r="D31" s="744"/>
      <c r="E31" s="745"/>
      <c r="F31" s="725" t="s">
        <v>223</v>
      </c>
      <c r="G31" s="746"/>
      <c r="H31" s="747"/>
      <c r="I31" s="745"/>
      <c r="J31" s="725" t="s">
        <v>49</v>
      </c>
      <c r="K31" s="746"/>
      <c r="L31" s="743"/>
      <c r="M31" s="745"/>
      <c r="N31" s="725" t="s">
        <v>50</v>
      </c>
      <c r="O31" s="746"/>
      <c r="P31" s="748" t="s">
        <v>8</v>
      </c>
      <c r="Q31" s="749"/>
    </row>
    <row r="32" spans="1:19" ht="24.75" customHeight="1">
      <c r="A32" s="378" t="s">
        <v>52</v>
      </c>
      <c r="B32" s="609"/>
      <c r="C32" s="731"/>
      <c r="D32" s="731"/>
      <c r="E32" s="731"/>
      <c r="F32" s="731"/>
      <c r="G32" s="731"/>
      <c r="H32" s="731"/>
      <c r="I32" s="731"/>
      <c r="J32" s="731"/>
      <c r="K32" s="731"/>
      <c r="L32" s="731"/>
      <c r="M32" s="731"/>
      <c r="N32" s="731"/>
      <c r="O32" s="731"/>
      <c r="P32" s="731"/>
      <c r="Q32" s="732"/>
    </row>
    <row r="33" spans="1:36" ht="24.75" customHeight="1" thickBot="1">
      <c r="A33" s="733" t="s">
        <v>51</v>
      </c>
      <c r="B33" s="734"/>
      <c r="C33" s="170" t="s">
        <v>562</v>
      </c>
      <c r="D33" s="168"/>
      <c r="E33" s="755"/>
      <c r="F33" s="755"/>
      <c r="G33" s="755"/>
      <c r="H33" s="755"/>
      <c r="I33" s="168" t="s">
        <v>561</v>
      </c>
      <c r="J33" s="168" t="s">
        <v>563</v>
      </c>
      <c r="K33" s="168"/>
      <c r="L33" s="755"/>
      <c r="M33" s="755"/>
      <c r="N33" s="755"/>
      <c r="O33" s="755"/>
      <c r="P33" s="168"/>
      <c r="Q33" s="169"/>
    </row>
    <row r="34" spans="1:36" ht="12" customHeight="1">
      <c r="A34" s="702" t="s">
        <v>272</v>
      </c>
      <c r="B34" s="702"/>
      <c r="C34" s="702"/>
      <c r="D34" s="702"/>
      <c r="E34" s="702"/>
      <c r="F34" s="702"/>
      <c r="G34" s="702"/>
      <c r="H34" s="702"/>
      <c r="I34" s="702"/>
      <c r="J34" s="702"/>
      <c r="K34" s="702"/>
      <c r="L34" s="702"/>
      <c r="M34" s="702"/>
      <c r="N34" s="702"/>
      <c r="O34" s="702"/>
      <c r="P34" s="702"/>
      <c r="Q34" s="702"/>
    </row>
    <row r="35" spans="1:36" ht="12" customHeight="1">
      <c r="A35" s="7" t="s">
        <v>260</v>
      </c>
      <c r="B35" s="7"/>
      <c r="C35" s="7"/>
      <c r="D35" s="7"/>
      <c r="E35" s="7"/>
      <c r="F35" s="7"/>
      <c r="G35" s="7"/>
      <c r="H35" s="7"/>
      <c r="I35" s="7"/>
      <c r="J35" s="7"/>
      <c r="K35" s="7"/>
      <c r="L35" s="7"/>
      <c r="M35" s="7"/>
      <c r="N35" s="7"/>
      <c r="O35" s="7"/>
      <c r="P35" s="7"/>
      <c r="Q35" s="7"/>
    </row>
    <row r="36" spans="1:36" ht="30" customHeight="1">
      <c r="A36" s="735" t="s">
        <v>581</v>
      </c>
      <c r="B36" s="735"/>
      <c r="C36" s="735"/>
      <c r="D36" s="735"/>
      <c r="E36" s="735"/>
      <c r="F36" s="735"/>
      <c r="G36" s="735"/>
      <c r="H36" s="735"/>
      <c r="I36" s="735"/>
      <c r="J36" s="735"/>
      <c r="K36" s="735"/>
      <c r="L36" s="735"/>
      <c r="M36" s="735"/>
      <c r="N36" s="735"/>
      <c r="O36" s="735"/>
      <c r="P36" s="735"/>
      <c r="Q36" s="735"/>
      <c r="R36" s="735"/>
      <c r="S36" s="100"/>
    </row>
    <row r="37" spans="1:36" ht="21" customHeight="1">
      <c r="A37" s="736" t="s">
        <v>582</v>
      </c>
      <c r="B37" s="736"/>
      <c r="C37" s="736"/>
      <c r="D37" s="736"/>
      <c r="E37" s="736"/>
      <c r="F37" s="736"/>
      <c r="G37" s="736"/>
      <c r="H37" s="736"/>
      <c r="I37" s="736"/>
      <c r="J37" s="736"/>
      <c r="K37" s="736"/>
      <c r="L37" s="736"/>
      <c r="M37" s="736"/>
      <c r="N37" s="736"/>
      <c r="O37" s="736"/>
      <c r="P37" s="736"/>
      <c r="Q37" s="736"/>
      <c r="R37" s="736"/>
      <c r="S37" s="735"/>
      <c r="T37" s="735"/>
      <c r="U37" s="735"/>
      <c r="V37" s="735"/>
      <c r="W37" s="735"/>
      <c r="X37" s="735"/>
      <c r="Y37" s="735"/>
      <c r="Z37" s="735"/>
      <c r="AA37" s="735"/>
      <c r="AB37" s="735"/>
      <c r="AC37" s="735"/>
      <c r="AD37" s="735"/>
      <c r="AE37" s="735"/>
      <c r="AF37" s="735"/>
      <c r="AG37" s="735"/>
      <c r="AH37" s="735"/>
      <c r="AI37" s="735"/>
      <c r="AJ37" s="735"/>
    </row>
    <row r="38" spans="1:36" ht="21" customHeight="1">
      <c r="A38" s="756" t="s">
        <v>539</v>
      </c>
      <c r="B38" s="756"/>
      <c r="C38" s="756"/>
      <c r="D38" s="756"/>
      <c r="E38" s="756"/>
      <c r="F38" s="756"/>
      <c r="G38" s="756"/>
      <c r="H38" s="756"/>
      <c r="I38" s="756"/>
      <c r="J38" s="756"/>
      <c r="K38" s="756"/>
      <c r="L38" s="756"/>
      <c r="M38" s="756"/>
      <c r="N38" s="756"/>
      <c r="O38" s="756"/>
      <c r="P38" s="756"/>
      <c r="Q38" s="756"/>
      <c r="R38" s="756"/>
    </row>
    <row r="39" spans="1:36" ht="9" customHeight="1">
      <c r="A39" s="61"/>
      <c r="B39" s="61"/>
      <c r="C39" s="61"/>
      <c r="D39" s="61"/>
      <c r="E39" s="61"/>
      <c r="F39" s="61"/>
      <c r="G39" s="61"/>
      <c r="H39" s="61"/>
      <c r="I39" s="61"/>
      <c r="J39" s="61"/>
      <c r="K39" s="61"/>
      <c r="L39" s="61"/>
      <c r="M39" s="61"/>
      <c r="N39" s="61"/>
      <c r="O39" s="61"/>
      <c r="P39" s="61"/>
      <c r="Q39" s="61"/>
    </row>
    <row r="40" spans="1:36" ht="21" customHeight="1">
      <c r="A40" s="656" t="s">
        <v>44</v>
      </c>
      <c r="B40" s="578"/>
      <c r="C40" s="578"/>
      <c r="D40" s="578"/>
      <c r="E40" s="578"/>
      <c r="F40" s="578"/>
      <c r="G40" s="578"/>
      <c r="H40" s="578"/>
      <c r="I40" s="578"/>
      <c r="J40" s="578"/>
      <c r="K40" s="578"/>
      <c r="L40" s="578"/>
      <c r="M40" s="578"/>
      <c r="N40" s="578"/>
      <c r="O40" s="578"/>
      <c r="P40" s="578"/>
      <c r="Q40" s="578"/>
    </row>
    <row r="41" spans="1:36" ht="14.25" customHeight="1" thickBot="1">
      <c r="A41" s="2" t="s">
        <v>45</v>
      </c>
      <c r="B41" s="2"/>
      <c r="C41" s="2"/>
      <c r="D41" s="2"/>
      <c r="E41" s="2"/>
      <c r="F41" s="2"/>
    </row>
    <row r="42" spans="1:36" ht="24.75" customHeight="1">
      <c r="A42" s="750" t="s">
        <v>46</v>
      </c>
      <c r="B42" s="751"/>
      <c r="C42" s="29" t="s">
        <v>351</v>
      </c>
      <c r="D42" s="752" t="s">
        <v>47</v>
      </c>
      <c r="E42" s="751"/>
      <c r="F42" s="753"/>
      <c r="G42" s="753"/>
      <c r="H42" s="753"/>
      <c r="I42" s="753"/>
      <c r="J42" s="752" t="s">
        <v>38</v>
      </c>
      <c r="K42" s="751"/>
      <c r="L42" s="752" t="str">
        <f>IF(基本情報入力シート!$C$3="","",基本情報入力シート!$C$3)</f>
        <v>工事</v>
      </c>
      <c r="M42" s="752"/>
      <c r="N42" s="752"/>
      <c r="O42" s="752"/>
      <c r="P42" s="752"/>
      <c r="Q42" s="754"/>
    </row>
    <row r="43" spans="1:36" ht="24.75" customHeight="1">
      <c r="A43" s="737" t="s">
        <v>276</v>
      </c>
      <c r="B43" s="404"/>
      <c r="C43" s="617"/>
      <c r="D43" s="122"/>
      <c r="E43" s="31" t="s">
        <v>279</v>
      </c>
      <c r="F43" s="738" t="str">
        <f>IF(D43="","",VLOOKUP(D43,営業種目・細目コードリスト!$A$2:$B$150,2,FALSE))</f>
        <v/>
      </c>
      <c r="G43" s="738"/>
      <c r="H43" s="738"/>
      <c r="I43" s="738"/>
      <c r="J43" s="400" t="s">
        <v>277</v>
      </c>
      <c r="K43" s="617"/>
      <c r="L43" s="122"/>
      <c r="M43" s="31" t="s">
        <v>280</v>
      </c>
      <c r="N43" s="739" t="str">
        <f>IF(OR(D43=0,L43=0),"",IF(VLOOKUP(D43,営業種目・細目コードリスト!$A$1:$W$150,MATCH(L43,営業種目・細目コードリスト!$A$1:$W$1,0),FALSE)=-1,"要確認",VLOOKUP(D43,営業種目・細目コードリスト!$A$1:$W$150,MATCH(L43,営業種目・細目コードリスト!$A$1:$W$1,0),FALSE)))</f>
        <v/>
      </c>
      <c r="O43" s="740"/>
      <c r="P43" s="740"/>
      <c r="Q43" s="741"/>
      <c r="S43" s="171" t="str">
        <f>IF(N43=0,"「細目名」を確認してください！",IF(N43="","「細目名」なしで良いですか？",""))</f>
        <v>「細目名」なしで良いですか？</v>
      </c>
    </row>
    <row r="44" spans="1:36" ht="24.75" customHeight="1">
      <c r="A44" s="742" t="s">
        <v>48</v>
      </c>
      <c r="B44" s="318"/>
      <c r="C44" s="743"/>
      <c r="D44" s="744"/>
      <c r="E44" s="745"/>
      <c r="F44" s="725" t="s">
        <v>223</v>
      </c>
      <c r="G44" s="746"/>
      <c r="H44" s="747"/>
      <c r="I44" s="745"/>
      <c r="J44" s="725" t="s">
        <v>49</v>
      </c>
      <c r="K44" s="746"/>
      <c r="L44" s="743"/>
      <c r="M44" s="745"/>
      <c r="N44" s="725" t="s">
        <v>50</v>
      </c>
      <c r="O44" s="746"/>
      <c r="P44" s="748" t="s">
        <v>8</v>
      </c>
      <c r="Q44" s="749"/>
    </row>
    <row r="45" spans="1:36" ht="24.75" customHeight="1">
      <c r="A45" s="378" t="s">
        <v>52</v>
      </c>
      <c r="B45" s="609"/>
      <c r="C45" s="731"/>
      <c r="D45" s="731"/>
      <c r="E45" s="731"/>
      <c r="F45" s="731"/>
      <c r="G45" s="731"/>
      <c r="H45" s="731"/>
      <c r="I45" s="731"/>
      <c r="J45" s="731"/>
      <c r="K45" s="731"/>
      <c r="L45" s="731"/>
      <c r="M45" s="731"/>
      <c r="N45" s="731"/>
      <c r="O45" s="731"/>
      <c r="P45" s="731"/>
      <c r="Q45" s="732"/>
    </row>
    <row r="46" spans="1:36" ht="24.75" customHeight="1" thickBot="1">
      <c r="A46" s="733" t="s">
        <v>51</v>
      </c>
      <c r="B46" s="734"/>
      <c r="C46" s="170" t="s">
        <v>562</v>
      </c>
      <c r="D46" s="168"/>
      <c r="E46" s="755"/>
      <c r="F46" s="755"/>
      <c r="G46" s="755"/>
      <c r="H46" s="755"/>
      <c r="I46" s="168" t="s">
        <v>561</v>
      </c>
      <c r="J46" s="168" t="s">
        <v>563</v>
      </c>
      <c r="K46" s="168"/>
      <c r="L46" s="755"/>
      <c r="M46" s="755"/>
      <c r="N46" s="755"/>
      <c r="O46" s="755"/>
      <c r="P46" s="168"/>
      <c r="Q46" s="169"/>
    </row>
    <row r="47" spans="1:36" ht="24.75" customHeight="1">
      <c r="A47" s="750" t="s">
        <v>46</v>
      </c>
      <c r="B47" s="751"/>
      <c r="C47" s="29" t="s">
        <v>352</v>
      </c>
      <c r="D47" s="752" t="s">
        <v>47</v>
      </c>
      <c r="E47" s="751"/>
      <c r="F47" s="753"/>
      <c r="G47" s="753"/>
      <c r="H47" s="753"/>
      <c r="I47" s="753"/>
      <c r="J47" s="752" t="s">
        <v>38</v>
      </c>
      <c r="K47" s="751"/>
      <c r="L47" s="752" t="str">
        <f>IF(基本情報入力シート!$C$3="","",基本情報入力シート!$C$3)</f>
        <v>工事</v>
      </c>
      <c r="M47" s="752"/>
      <c r="N47" s="752"/>
      <c r="O47" s="752"/>
      <c r="P47" s="752"/>
      <c r="Q47" s="754"/>
    </row>
    <row r="48" spans="1:36" ht="24.75" customHeight="1">
      <c r="A48" s="737" t="s">
        <v>276</v>
      </c>
      <c r="B48" s="404"/>
      <c r="C48" s="617"/>
      <c r="D48" s="122"/>
      <c r="E48" s="31" t="s">
        <v>279</v>
      </c>
      <c r="F48" s="738" t="str">
        <f>IF(D48="","",VLOOKUP(D48,営業種目・細目コードリスト!$A$2:$B$150,2,FALSE))</f>
        <v/>
      </c>
      <c r="G48" s="738"/>
      <c r="H48" s="738"/>
      <c r="I48" s="738"/>
      <c r="J48" s="400" t="s">
        <v>277</v>
      </c>
      <c r="K48" s="617"/>
      <c r="L48" s="122"/>
      <c r="M48" s="31" t="s">
        <v>280</v>
      </c>
      <c r="N48" s="739" t="str">
        <f>IF(OR(D48=0,L48=0),"",IF(VLOOKUP(D48,営業種目・細目コードリスト!$A$1:$W$150,MATCH(L48,営業種目・細目コードリスト!$A$1:$W$1,0),FALSE)=-1,"要確認",VLOOKUP(D48,営業種目・細目コードリスト!$A$1:$W$150,MATCH(L48,営業種目・細目コードリスト!$A$1:$W$1,0),FALSE)))</f>
        <v/>
      </c>
      <c r="O48" s="740"/>
      <c r="P48" s="740"/>
      <c r="Q48" s="741"/>
      <c r="S48" s="171" t="str">
        <f>IF(N48=0,"「細目名」を確認してください！",IF(N48="","「細目名」なしで良いですか？",""))</f>
        <v>「細目名」なしで良いですか？</v>
      </c>
    </row>
    <row r="49" spans="1:19" ht="24.75" customHeight="1">
      <c r="A49" s="742" t="s">
        <v>48</v>
      </c>
      <c r="B49" s="318"/>
      <c r="C49" s="743"/>
      <c r="D49" s="744"/>
      <c r="E49" s="745"/>
      <c r="F49" s="725" t="s">
        <v>223</v>
      </c>
      <c r="G49" s="746"/>
      <c r="H49" s="747"/>
      <c r="I49" s="745"/>
      <c r="J49" s="725" t="s">
        <v>49</v>
      </c>
      <c r="K49" s="746"/>
      <c r="L49" s="743"/>
      <c r="M49" s="745"/>
      <c r="N49" s="725" t="s">
        <v>50</v>
      </c>
      <c r="O49" s="746"/>
      <c r="P49" s="748" t="s">
        <v>8</v>
      </c>
      <c r="Q49" s="749"/>
    </row>
    <row r="50" spans="1:19" ht="24.75" customHeight="1">
      <c r="A50" s="378" t="s">
        <v>52</v>
      </c>
      <c r="B50" s="609"/>
      <c r="C50" s="731"/>
      <c r="D50" s="731"/>
      <c r="E50" s="731"/>
      <c r="F50" s="731"/>
      <c r="G50" s="731"/>
      <c r="H50" s="731"/>
      <c r="I50" s="731"/>
      <c r="J50" s="731"/>
      <c r="K50" s="731"/>
      <c r="L50" s="731"/>
      <c r="M50" s="731"/>
      <c r="N50" s="731"/>
      <c r="O50" s="731"/>
      <c r="P50" s="731"/>
      <c r="Q50" s="732"/>
    </row>
    <row r="51" spans="1:19" ht="24.75" customHeight="1" thickBot="1">
      <c r="A51" s="733" t="s">
        <v>51</v>
      </c>
      <c r="B51" s="734"/>
      <c r="C51" s="170" t="s">
        <v>562</v>
      </c>
      <c r="D51" s="168"/>
      <c r="E51" s="755"/>
      <c r="F51" s="755"/>
      <c r="G51" s="755"/>
      <c r="H51" s="755"/>
      <c r="I51" s="168" t="s">
        <v>561</v>
      </c>
      <c r="J51" s="168" t="s">
        <v>563</v>
      </c>
      <c r="K51" s="168"/>
      <c r="L51" s="755"/>
      <c r="M51" s="755"/>
      <c r="N51" s="755"/>
      <c r="O51" s="755"/>
      <c r="P51" s="168"/>
      <c r="Q51" s="169"/>
    </row>
    <row r="52" spans="1:19" ht="24.75" customHeight="1">
      <c r="A52" s="750" t="s">
        <v>46</v>
      </c>
      <c r="B52" s="751"/>
      <c r="C52" s="29" t="s">
        <v>353</v>
      </c>
      <c r="D52" s="752" t="s">
        <v>47</v>
      </c>
      <c r="E52" s="751"/>
      <c r="F52" s="753"/>
      <c r="G52" s="753"/>
      <c r="H52" s="753"/>
      <c r="I52" s="753"/>
      <c r="J52" s="752" t="s">
        <v>38</v>
      </c>
      <c r="K52" s="751"/>
      <c r="L52" s="752" t="str">
        <f>IF(基本情報入力シート!$C$3="","",基本情報入力シート!$C$3)</f>
        <v>工事</v>
      </c>
      <c r="M52" s="752"/>
      <c r="N52" s="752"/>
      <c r="O52" s="752"/>
      <c r="P52" s="752"/>
      <c r="Q52" s="754"/>
    </row>
    <row r="53" spans="1:19" ht="24.75" customHeight="1">
      <c r="A53" s="737" t="s">
        <v>276</v>
      </c>
      <c r="B53" s="404"/>
      <c r="C53" s="617"/>
      <c r="D53" s="122"/>
      <c r="E53" s="31" t="s">
        <v>279</v>
      </c>
      <c r="F53" s="738" t="str">
        <f>IF(D53="","",VLOOKUP(D53,営業種目・細目コードリスト!$A$2:$B$150,2,FALSE))</f>
        <v/>
      </c>
      <c r="G53" s="738"/>
      <c r="H53" s="738"/>
      <c r="I53" s="738"/>
      <c r="J53" s="400" t="s">
        <v>277</v>
      </c>
      <c r="K53" s="617"/>
      <c r="L53" s="122"/>
      <c r="M53" s="31" t="s">
        <v>280</v>
      </c>
      <c r="N53" s="739" t="str">
        <f>IF(OR(D53=0,L53=0),"",IF(VLOOKUP(D53,営業種目・細目コードリスト!$A$1:$W$150,MATCH(L53,営業種目・細目コードリスト!$A$1:$W$1,0),FALSE)=-1,"要確認",VLOOKUP(D53,営業種目・細目コードリスト!$A$1:$W$150,MATCH(L53,営業種目・細目コードリスト!$A$1:$W$1,0),FALSE)))</f>
        <v/>
      </c>
      <c r="O53" s="740"/>
      <c r="P53" s="740"/>
      <c r="Q53" s="741"/>
      <c r="S53" s="171" t="str">
        <f>IF(N53=0,"「細目名」を確認してください！",IF(N53="","「細目名」なしで良いですか？",""))</f>
        <v>「細目名」なしで良いですか？</v>
      </c>
    </row>
    <row r="54" spans="1:19" ht="24.75" customHeight="1">
      <c r="A54" s="742" t="s">
        <v>48</v>
      </c>
      <c r="B54" s="318"/>
      <c r="C54" s="743"/>
      <c r="D54" s="744"/>
      <c r="E54" s="745"/>
      <c r="F54" s="725" t="s">
        <v>223</v>
      </c>
      <c r="G54" s="746"/>
      <c r="H54" s="747"/>
      <c r="I54" s="745"/>
      <c r="J54" s="725" t="s">
        <v>49</v>
      </c>
      <c r="K54" s="746"/>
      <c r="L54" s="743"/>
      <c r="M54" s="745"/>
      <c r="N54" s="725" t="s">
        <v>50</v>
      </c>
      <c r="O54" s="746"/>
      <c r="P54" s="748" t="s">
        <v>8</v>
      </c>
      <c r="Q54" s="749"/>
    </row>
    <row r="55" spans="1:19" ht="24.75" customHeight="1">
      <c r="A55" s="378" t="s">
        <v>52</v>
      </c>
      <c r="B55" s="609"/>
      <c r="C55" s="731"/>
      <c r="D55" s="731"/>
      <c r="E55" s="731"/>
      <c r="F55" s="731"/>
      <c r="G55" s="731"/>
      <c r="H55" s="731"/>
      <c r="I55" s="731"/>
      <c r="J55" s="731"/>
      <c r="K55" s="731"/>
      <c r="L55" s="731"/>
      <c r="M55" s="731"/>
      <c r="N55" s="731"/>
      <c r="O55" s="731"/>
      <c r="P55" s="731"/>
      <c r="Q55" s="732"/>
    </row>
    <row r="56" spans="1:19" ht="24.75" customHeight="1" thickBot="1">
      <c r="A56" s="733" t="s">
        <v>51</v>
      </c>
      <c r="B56" s="734"/>
      <c r="C56" s="170" t="s">
        <v>562</v>
      </c>
      <c r="D56" s="168"/>
      <c r="E56" s="755"/>
      <c r="F56" s="755"/>
      <c r="G56" s="755"/>
      <c r="H56" s="755"/>
      <c r="I56" s="168" t="s">
        <v>561</v>
      </c>
      <c r="J56" s="168" t="s">
        <v>563</v>
      </c>
      <c r="K56" s="168"/>
      <c r="L56" s="755"/>
      <c r="M56" s="755"/>
      <c r="N56" s="755"/>
      <c r="O56" s="755"/>
      <c r="P56" s="168"/>
      <c r="Q56" s="169"/>
    </row>
    <row r="57" spans="1:19" ht="24.75" customHeight="1">
      <c r="A57" s="750" t="s">
        <v>46</v>
      </c>
      <c r="B57" s="751"/>
      <c r="C57" s="29" t="s">
        <v>354</v>
      </c>
      <c r="D57" s="752" t="s">
        <v>47</v>
      </c>
      <c r="E57" s="751"/>
      <c r="F57" s="753"/>
      <c r="G57" s="753"/>
      <c r="H57" s="753"/>
      <c r="I57" s="753"/>
      <c r="J57" s="752" t="s">
        <v>38</v>
      </c>
      <c r="K57" s="751"/>
      <c r="L57" s="752" t="str">
        <f>IF(基本情報入力シート!$C$3="","",基本情報入力シート!$C$3)</f>
        <v>工事</v>
      </c>
      <c r="M57" s="752"/>
      <c r="N57" s="752"/>
      <c r="O57" s="752"/>
      <c r="P57" s="752"/>
      <c r="Q57" s="754"/>
    </row>
    <row r="58" spans="1:19" ht="24.75" customHeight="1">
      <c r="A58" s="737" t="s">
        <v>276</v>
      </c>
      <c r="B58" s="404"/>
      <c r="C58" s="617"/>
      <c r="D58" s="122"/>
      <c r="E58" s="31" t="s">
        <v>279</v>
      </c>
      <c r="F58" s="738" t="str">
        <f>IF(D58="","",VLOOKUP(D58,営業種目・細目コードリスト!$A$2:$B$150,2,FALSE))</f>
        <v/>
      </c>
      <c r="G58" s="738"/>
      <c r="H58" s="738"/>
      <c r="I58" s="738"/>
      <c r="J58" s="400" t="s">
        <v>277</v>
      </c>
      <c r="K58" s="617"/>
      <c r="L58" s="122"/>
      <c r="M58" s="31" t="s">
        <v>280</v>
      </c>
      <c r="N58" s="739" t="str">
        <f>IF(OR(D58=0,L58=0),"",IF(VLOOKUP(D58,営業種目・細目コードリスト!$A$1:$W$150,MATCH(L58,営業種目・細目コードリスト!$A$1:$W$1,0),FALSE)=-1,"要確認",VLOOKUP(D58,営業種目・細目コードリスト!$A$1:$W$150,MATCH(L58,営業種目・細目コードリスト!$A$1:$W$1,0),FALSE)))</f>
        <v/>
      </c>
      <c r="O58" s="740"/>
      <c r="P58" s="740"/>
      <c r="Q58" s="741"/>
      <c r="S58" s="171" t="str">
        <f>IF(N58=0,"「細目名」を確認してください！",IF(N58="","「細目名」なしで良いですか？",""))</f>
        <v>「細目名」なしで良いですか？</v>
      </c>
    </row>
    <row r="59" spans="1:19" ht="24.75" customHeight="1">
      <c r="A59" s="742" t="s">
        <v>48</v>
      </c>
      <c r="B59" s="318"/>
      <c r="C59" s="743"/>
      <c r="D59" s="744"/>
      <c r="E59" s="745"/>
      <c r="F59" s="725" t="s">
        <v>223</v>
      </c>
      <c r="G59" s="746"/>
      <c r="H59" s="747"/>
      <c r="I59" s="745"/>
      <c r="J59" s="725" t="s">
        <v>49</v>
      </c>
      <c r="K59" s="746"/>
      <c r="L59" s="743"/>
      <c r="M59" s="745"/>
      <c r="N59" s="725" t="s">
        <v>50</v>
      </c>
      <c r="O59" s="746"/>
      <c r="P59" s="748" t="s">
        <v>8</v>
      </c>
      <c r="Q59" s="749"/>
    </row>
    <row r="60" spans="1:19" ht="24.75" customHeight="1">
      <c r="A60" s="378" t="s">
        <v>52</v>
      </c>
      <c r="B60" s="609"/>
      <c r="C60" s="731"/>
      <c r="D60" s="731"/>
      <c r="E60" s="731"/>
      <c r="F60" s="731"/>
      <c r="G60" s="731"/>
      <c r="H60" s="731"/>
      <c r="I60" s="731"/>
      <c r="J60" s="731"/>
      <c r="K60" s="731"/>
      <c r="L60" s="731"/>
      <c r="M60" s="731"/>
      <c r="N60" s="731"/>
      <c r="O60" s="731"/>
      <c r="P60" s="731"/>
      <c r="Q60" s="732"/>
    </row>
    <row r="61" spans="1:19" ht="24.75" customHeight="1" thickBot="1">
      <c r="A61" s="733" t="s">
        <v>51</v>
      </c>
      <c r="B61" s="734"/>
      <c r="C61" s="170" t="s">
        <v>562</v>
      </c>
      <c r="D61" s="168"/>
      <c r="E61" s="755"/>
      <c r="F61" s="755"/>
      <c r="G61" s="755"/>
      <c r="H61" s="755"/>
      <c r="I61" s="168" t="s">
        <v>561</v>
      </c>
      <c r="J61" s="168" t="s">
        <v>563</v>
      </c>
      <c r="K61" s="168"/>
      <c r="L61" s="755"/>
      <c r="M61" s="755"/>
      <c r="N61" s="755"/>
      <c r="O61" s="755"/>
      <c r="P61" s="168"/>
      <c r="Q61" s="169"/>
    </row>
    <row r="62" spans="1:19" ht="24.75" customHeight="1">
      <c r="A62" s="750" t="s">
        <v>46</v>
      </c>
      <c r="B62" s="751"/>
      <c r="C62" s="29" t="s">
        <v>355</v>
      </c>
      <c r="D62" s="752" t="s">
        <v>47</v>
      </c>
      <c r="E62" s="751"/>
      <c r="F62" s="753"/>
      <c r="G62" s="753"/>
      <c r="H62" s="753"/>
      <c r="I62" s="753"/>
      <c r="J62" s="752" t="s">
        <v>38</v>
      </c>
      <c r="K62" s="751"/>
      <c r="L62" s="752" t="str">
        <f>IF(基本情報入力シート!$C$3="","",基本情報入力シート!$C$3)</f>
        <v>工事</v>
      </c>
      <c r="M62" s="752"/>
      <c r="N62" s="752"/>
      <c r="O62" s="752"/>
      <c r="P62" s="752"/>
      <c r="Q62" s="754"/>
    </row>
    <row r="63" spans="1:19" ht="24.75" customHeight="1">
      <c r="A63" s="737" t="s">
        <v>276</v>
      </c>
      <c r="B63" s="404"/>
      <c r="C63" s="617"/>
      <c r="D63" s="122"/>
      <c r="E63" s="31" t="s">
        <v>279</v>
      </c>
      <c r="F63" s="738" t="str">
        <f>IF(D63="","",VLOOKUP(D63,営業種目・細目コードリスト!$A$2:$B$150,2,FALSE))</f>
        <v/>
      </c>
      <c r="G63" s="738"/>
      <c r="H63" s="738"/>
      <c r="I63" s="738"/>
      <c r="J63" s="400" t="s">
        <v>277</v>
      </c>
      <c r="K63" s="617"/>
      <c r="L63" s="122"/>
      <c r="M63" s="31" t="s">
        <v>280</v>
      </c>
      <c r="N63" s="739" t="str">
        <f>IF(OR(D63=0,L63=0),"",IF(VLOOKUP(D63,営業種目・細目コードリスト!$A$1:$W$150,MATCH(L63,営業種目・細目コードリスト!$A$1:$W$1,0),FALSE)=-1,"要確認",VLOOKUP(D63,営業種目・細目コードリスト!$A$1:$W$150,MATCH(L63,営業種目・細目コードリスト!$A$1:$W$1,0),FALSE)))</f>
        <v/>
      </c>
      <c r="O63" s="740"/>
      <c r="P63" s="740"/>
      <c r="Q63" s="741"/>
      <c r="S63" s="171" t="str">
        <f>IF(N63=0,"「細目名」を確認してください！",IF(N63="","「細目名」なしで良いですか？",""))</f>
        <v>「細目名」なしで良いですか？</v>
      </c>
    </row>
    <row r="64" spans="1:19" ht="24.75" customHeight="1">
      <c r="A64" s="742" t="s">
        <v>48</v>
      </c>
      <c r="B64" s="318"/>
      <c r="C64" s="743"/>
      <c r="D64" s="744"/>
      <c r="E64" s="745"/>
      <c r="F64" s="725" t="s">
        <v>223</v>
      </c>
      <c r="G64" s="746"/>
      <c r="H64" s="747"/>
      <c r="I64" s="745"/>
      <c r="J64" s="725" t="s">
        <v>49</v>
      </c>
      <c r="K64" s="746"/>
      <c r="L64" s="743"/>
      <c r="M64" s="745"/>
      <c r="N64" s="725" t="s">
        <v>50</v>
      </c>
      <c r="O64" s="746"/>
      <c r="P64" s="748" t="s">
        <v>8</v>
      </c>
      <c r="Q64" s="749"/>
    </row>
    <row r="65" spans="1:36" ht="24.75" customHeight="1">
      <c r="A65" s="378" t="s">
        <v>52</v>
      </c>
      <c r="B65" s="609"/>
      <c r="C65" s="731"/>
      <c r="D65" s="731"/>
      <c r="E65" s="731"/>
      <c r="F65" s="731"/>
      <c r="G65" s="731"/>
      <c r="H65" s="731"/>
      <c r="I65" s="731"/>
      <c r="J65" s="731"/>
      <c r="K65" s="731"/>
      <c r="L65" s="731"/>
      <c r="M65" s="731"/>
      <c r="N65" s="731"/>
      <c r="O65" s="731"/>
      <c r="P65" s="731"/>
      <c r="Q65" s="732"/>
    </row>
    <row r="66" spans="1:36" ht="24.75" customHeight="1" thickBot="1">
      <c r="A66" s="733" t="s">
        <v>51</v>
      </c>
      <c r="B66" s="734"/>
      <c r="C66" s="170" t="s">
        <v>562</v>
      </c>
      <c r="D66" s="168"/>
      <c r="E66" s="755"/>
      <c r="F66" s="755"/>
      <c r="G66" s="755"/>
      <c r="H66" s="755"/>
      <c r="I66" s="168" t="s">
        <v>561</v>
      </c>
      <c r="J66" s="168" t="s">
        <v>563</v>
      </c>
      <c r="K66" s="168"/>
      <c r="L66" s="755"/>
      <c r="M66" s="755"/>
      <c r="N66" s="755"/>
      <c r="O66" s="755"/>
      <c r="P66" s="168"/>
      <c r="Q66" s="169"/>
    </row>
    <row r="67" spans="1:36" ht="24.75" customHeight="1">
      <c r="A67" s="750" t="s">
        <v>46</v>
      </c>
      <c r="B67" s="751"/>
      <c r="C67" s="29" t="s">
        <v>356</v>
      </c>
      <c r="D67" s="752" t="s">
        <v>47</v>
      </c>
      <c r="E67" s="751"/>
      <c r="F67" s="753"/>
      <c r="G67" s="753"/>
      <c r="H67" s="753"/>
      <c r="I67" s="753"/>
      <c r="J67" s="752" t="s">
        <v>38</v>
      </c>
      <c r="K67" s="751"/>
      <c r="L67" s="752" t="str">
        <f>IF(基本情報入力シート!$C$3="","",基本情報入力シート!$C$3)</f>
        <v>工事</v>
      </c>
      <c r="M67" s="752"/>
      <c r="N67" s="752"/>
      <c r="O67" s="752"/>
      <c r="P67" s="752"/>
      <c r="Q67" s="754"/>
    </row>
    <row r="68" spans="1:36" ht="24.75" customHeight="1">
      <c r="A68" s="737" t="s">
        <v>276</v>
      </c>
      <c r="B68" s="404"/>
      <c r="C68" s="617"/>
      <c r="D68" s="122"/>
      <c r="E68" s="31" t="s">
        <v>279</v>
      </c>
      <c r="F68" s="738" t="str">
        <f>IF(D68="","",VLOOKUP(D68,営業種目・細目コードリスト!$A$2:$B$150,2,FALSE))</f>
        <v/>
      </c>
      <c r="G68" s="738"/>
      <c r="H68" s="738"/>
      <c r="I68" s="738"/>
      <c r="J68" s="400" t="s">
        <v>277</v>
      </c>
      <c r="K68" s="617"/>
      <c r="L68" s="122"/>
      <c r="M68" s="31" t="s">
        <v>280</v>
      </c>
      <c r="N68" s="739" t="str">
        <f>IF(OR(D68=0,L68=0),"",IF(VLOOKUP(D68,営業種目・細目コードリスト!$A$1:$W$150,MATCH(L68,営業種目・細目コードリスト!$A$1:$W$1,0),FALSE)=-1,"要確認",VLOOKUP(D68,営業種目・細目コードリスト!$A$1:$W$150,MATCH(L68,営業種目・細目コードリスト!$A$1:$W$1,0),FALSE)))</f>
        <v/>
      </c>
      <c r="O68" s="740"/>
      <c r="P68" s="740"/>
      <c r="Q68" s="741"/>
      <c r="S68" s="171" t="str">
        <f>IF(N68=0,"「細目名」を確認してください！",IF(N68="","「細目名」なしで良いですか？",""))</f>
        <v>「細目名」なしで良いですか？</v>
      </c>
    </row>
    <row r="69" spans="1:36" ht="24.75" customHeight="1">
      <c r="A69" s="742" t="s">
        <v>48</v>
      </c>
      <c r="B69" s="318"/>
      <c r="C69" s="743"/>
      <c r="D69" s="744"/>
      <c r="E69" s="745"/>
      <c r="F69" s="725" t="s">
        <v>223</v>
      </c>
      <c r="G69" s="746"/>
      <c r="H69" s="747"/>
      <c r="I69" s="745"/>
      <c r="J69" s="725" t="s">
        <v>49</v>
      </c>
      <c r="K69" s="746"/>
      <c r="L69" s="743"/>
      <c r="M69" s="745"/>
      <c r="N69" s="725" t="s">
        <v>50</v>
      </c>
      <c r="O69" s="746"/>
      <c r="P69" s="748" t="s">
        <v>8</v>
      </c>
      <c r="Q69" s="749"/>
    </row>
    <row r="70" spans="1:36" ht="24.75" customHeight="1">
      <c r="A70" s="378" t="s">
        <v>52</v>
      </c>
      <c r="B70" s="609"/>
      <c r="C70" s="731"/>
      <c r="D70" s="731"/>
      <c r="E70" s="731"/>
      <c r="F70" s="731"/>
      <c r="G70" s="731"/>
      <c r="H70" s="731"/>
      <c r="I70" s="731"/>
      <c r="J70" s="731"/>
      <c r="K70" s="731"/>
      <c r="L70" s="731"/>
      <c r="M70" s="731"/>
      <c r="N70" s="731"/>
      <c r="O70" s="731"/>
      <c r="P70" s="731"/>
      <c r="Q70" s="732"/>
    </row>
    <row r="71" spans="1:36" ht="24.75" customHeight="1" thickBot="1">
      <c r="A71" s="733" t="s">
        <v>51</v>
      </c>
      <c r="B71" s="734"/>
      <c r="C71" s="170" t="s">
        <v>562</v>
      </c>
      <c r="D71" s="168"/>
      <c r="E71" s="755"/>
      <c r="F71" s="755"/>
      <c r="G71" s="755"/>
      <c r="H71" s="755"/>
      <c r="I71" s="168" t="s">
        <v>561</v>
      </c>
      <c r="J71" s="168" t="s">
        <v>563</v>
      </c>
      <c r="K71" s="168"/>
      <c r="L71" s="755"/>
      <c r="M71" s="755"/>
      <c r="N71" s="755"/>
      <c r="O71" s="755"/>
      <c r="P71" s="168"/>
      <c r="Q71" s="169"/>
    </row>
    <row r="72" spans="1:36" ht="12" customHeight="1">
      <c r="A72" s="702" t="s">
        <v>272</v>
      </c>
      <c r="B72" s="702"/>
      <c r="C72" s="702"/>
      <c r="D72" s="702"/>
      <c r="E72" s="702"/>
      <c r="F72" s="702"/>
      <c r="G72" s="702"/>
      <c r="H72" s="702"/>
      <c r="I72" s="702"/>
      <c r="J72" s="702"/>
      <c r="K72" s="702"/>
      <c r="L72" s="702"/>
      <c r="M72" s="702"/>
      <c r="N72" s="702"/>
      <c r="O72" s="702"/>
      <c r="P72" s="702"/>
      <c r="Q72" s="702"/>
    </row>
    <row r="73" spans="1:36" ht="12" customHeight="1">
      <c r="A73" s="7" t="s">
        <v>260</v>
      </c>
      <c r="B73" s="7"/>
      <c r="C73" s="7"/>
      <c r="D73" s="7"/>
      <c r="E73" s="7"/>
      <c r="F73" s="7"/>
      <c r="G73" s="7"/>
      <c r="H73" s="7"/>
      <c r="I73" s="7"/>
      <c r="J73" s="7"/>
      <c r="K73" s="7"/>
      <c r="L73" s="7"/>
      <c r="M73" s="7"/>
      <c r="N73" s="7"/>
      <c r="O73" s="7"/>
      <c r="P73" s="7"/>
      <c r="Q73" s="7"/>
    </row>
    <row r="74" spans="1:36" ht="30" customHeight="1">
      <c r="A74" s="735" t="s">
        <v>581</v>
      </c>
      <c r="B74" s="735"/>
      <c r="C74" s="735"/>
      <c r="D74" s="735"/>
      <c r="E74" s="735"/>
      <c r="F74" s="735"/>
      <c r="G74" s="735"/>
      <c r="H74" s="735"/>
      <c r="I74" s="735"/>
      <c r="J74" s="735"/>
      <c r="K74" s="735"/>
      <c r="L74" s="735"/>
      <c r="M74" s="735"/>
      <c r="N74" s="735"/>
      <c r="O74" s="735"/>
      <c r="P74" s="735"/>
      <c r="Q74" s="735"/>
      <c r="R74" s="735"/>
      <c r="S74" s="100"/>
    </row>
    <row r="75" spans="1:36" ht="21" customHeight="1">
      <c r="A75" s="736" t="s">
        <v>582</v>
      </c>
      <c r="B75" s="736"/>
      <c r="C75" s="736"/>
      <c r="D75" s="736"/>
      <c r="E75" s="736"/>
      <c r="F75" s="736"/>
      <c r="G75" s="736"/>
      <c r="H75" s="736"/>
      <c r="I75" s="736"/>
      <c r="J75" s="736"/>
      <c r="K75" s="736"/>
      <c r="L75" s="736"/>
      <c r="M75" s="736"/>
      <c r="N75" s="736"/>
      <c r="O75" s="736"/>
      <c r="P75" s="736"/>
      <c r="Q75" s="736"/>
      <c r="R75" s="736"/>
      <c r="S75" s="735"/>
      <c r="T75" s="735"/>
      <c r="U75" s="735"/>
      <c r="V75" s="735"/>
      <c r="W75" s="735"/>
      <c r="X75" s="735"/>
      <c r="Y75" s="735"/>
      <c r="Z75" s="735"/>
      <c r="AA75" s="735"/>
      <c r="AB75" s="735"/>
      <c r="AC75" s="735"/>
      <c r="AD75" s="735"/>
      <c r="AE75" s="735"/>
      <c r="AF75" s="735"/>
      <c r="AG75" s="735"/>
      <c r="AH75" s="735"/>
      <c r="AI75" s="735"/>
      <c r="AJ75" s="735"/>
    </row>
    <row r="76" spans="1:36" ht="21" customHeight="1">
      <c r="A76" s="756" t="s">
        <v>539</v>
      </c>
      <c r="B76" s="756"/>
      <c r="C76" s="756"/>
      <c r="D76" s="756"/>
      <c r="E76" s="756"/>
      <c r="F76" s="756"/>
      <c r="G76" s="756"/>
      <c r="H76" s="756"/>
      <c r="I76" s="756"/>
      <c r="J76" s="756"/>
      <c r="K76" s="756"/>
      <c r="L76" s="756"/>
      <c r="M76" s="756"/>
      <c r="N76" s="756"/>
      <c r="O76" s="756"/>
      <c r="P76" s="756"/>
      <c r="Q76" s="756"/>
      <c r="R76" s="756"/>
    </row>
    <row r="77" spans="1:36" ht="9" customHeight="1">
      <c r="A77" s="61"/>
      <c r="B77" s="61"/>
      <c r="C77" s="61"/>
      <c r="D77" s="61"/>
      <c r="E77" s="61"/>
      <c r="F77" s="61"/>
      <c r="G77" s="61"/>
      <c r="H77" s="61"/>
      <c r="I77" s="61"/>
      <c r="J77" s="61"/>
      <c r="K77" s="61"/>
      <c r="L77" s="61"/>
      <c r="M77" s="61"/>
      <c r="N77" s="61"/>
      <c r="O77" s="61"/>
      <c r="P77" s="61"/>
      <c r="Q77" s="61"/>
    </row>
    <row r="78" spans="1:36" ht="21" customHeight="1">
      <c r="A78" s="656" t="s">
        <v>44</v>
      </c>
      <c r="B78" s="578"/>
      <c r="C78" s="578"/>
      <c r="D78" s="578"/>
      <c r="E78" s="578"/>
      <c r="F78" s="578"/>
      <c r="G78" s="578"/>
      <c r="H78" s="578"/>
      <c r="I78" s="578"/>
      <c r="J78" s="578"/>
      <c r="K78" s="578"/>
      <c r="L78" s="578"/>
      <c r="M78" s="578"/>
      <c r="N78" s="578"/>
      <c r="O78" s="578"/>
      <c r="P78" s="578"/>
      <c r="Q78" s="578"/>
    </row>
    <row r="79" spans="1:36" ht="14.25" customHeight="1" thickBot="1">
      <c r="A79" s="2" t="s">
        <v>45</v>
      </c>
      <c r="B79" s="2"/>
      <c r="C79" s="2"/>
      <c r="D79" s="2"/>
      <c r="E79" s="2"/>
      <c r="F79" s="2"/>
    </row>
    <row r="80" spans="1:36" ht="24.75" customHeight="1">
      <c r="A80" s="750" t="s">
        <v>46</v>
      </c>
      <c r="B80" s="751"/>
      <c r="C80" s="29" t="s">
        <v>357</v>
      </c>
      <c r="D80" s="752" t="s">
        <v>47</v>
      </c>
      <c r="E80" s="751"/>
      <c r="F80" s="753"/>
      <c r="G80" s="753"/>
      <c r="H80" s="753"/>
      <c r="I80" s="753"/>
      <c r="J80" s="752" t="s">
        <v>38</v>
      </c>
      <c r="K80" s="751"/>
      <c r="L80" s="752" t="str">
        <f>IF(基本情報入力シート!$C$3="","",基本情報入力シート!$C$3)</f>
        <v>工事</v>
      </c>
      <c r="M80" s="752"/>
      <c r="N80" s="752"/>
      <c r="O80" s="752"/>
      <c r="P80" s="752"/>
      <c r="Q80" s="754"/>
    </row>
    <row r="81" spans="1:19" ht="24.75" customHeight="1">
      <c r="A81" s="737" t="s">
        <v>276</v>
      </c>
      <c r="B81" s="404"/>
      <c r="C81" s="617"/>
      <c r="D81" s="122"/>
      <c r="E81" s="31" t="s">
        <v>279</v>
      </c>
      <c r="F81" s="738" t="str">
        <f>IF(D81="","",VLOOKUP(D81,営業種目・細目コードリスト!$A$2:$B$150,2,FALSE))</f>
        <v/>
      </c>
      <c r="G81" s="738"/>
      <c r="H81" s="738"/>
      <c r="I81" s="738"/>
      <c r="J81" s="400" t="s">
        <v>277</v>
      </c>
      <c r="K81" s="617"/>
      <c r="L81" s="122"/>
      <c r="M81" s="31" t="s">
        <v>280</v>
      </c>
      <c r="N81" s="739" t="str">
        <f>IF(OR(D81=0,L81=0),"",IF(VLOOKUP(D81,営業種目・細目コードリスト!$A$1:$W$150,MATCH(L81,営業種目・細目コードリスト!$A$1:$W$1,0),FALSE)=-1,"要確認",VLOOKUP(D81,営業種目・細目コードリスト!$A$1:$W$150,MATCH(L81,営業種目・細目コードリスト!$A$1:$W$1,0),FALSE)))</f>
        <v/>
      </c>
      <c r="O81" s="740"/>
      <c r="P81" s="740"/>
      <c r="Q81" s="741"/>
      <c r="S81" s="171" t="str">
        <f>IF(N81=0,"「細目名」を確認してください！",IF(N81="","「細目名」なしで良いですか？",""))</f>
        <v>「細目名」なしで良いですか？</v>
      </c>
    </row>
    <row r="82" spans="1:19" ht="24.75" customHeight="1">
      <c r="A82" s="742" t="s">
        <v>48</v>
      </c>
      <c r="B82" s="318"/>
      <c r="C82" s="743"/>
      <c r="D82" s="744"/>
      <c r="E82" s="745"/>
      <c r="F82" s="725" t="s">
        <v>223</v>
      </c>
      <c r="G82" s="746"/>
      <c r="H82" s="747"/>
      <c r="I82" s="745"/>
      <c r="J82" s="725" t="s">
        <v>49</v>
      </c>
      <c r="K82" s="746"/>
      <c r="L82" s="743"/>
      <c r="M82" s="745"/>
      <c r="N82" s="725" t="s">
        <v>50</v>
      </c>
      <c r="O82" s="746"/>
      <c r="P82" s="748" t="s">
        <v>8</v>
      </c>
      <c r="Q82" s="749"/>
    </row>
    <row r="83" spans="1:19" ht="24.75" customHeight="1">
      <c r="A83" s="378" t="s">
        <v>52</v>
      </c>
      <c r="B83" s="609"/>
      <c r="C83" s="731"/>
      <c r="D83" s="731"/>
      <c r="E83" s="731"/>
      <c r="F83" s="731"/>
      <c r="G83" s="731"/>
      <c r="H83" s="731"/>
      <c r="I83" s="731"/>
      <c r="J83" s="731"/>
      <c r="K83" s="731"/>
      <c r="L83" s="731"/>
      <c r="M83" s="731"/>
      <c r="N83" s="731"/>
      <c r="O83" s="731"/>
      <c r="P83" s="731"/>
      <c r="Q83" s="732"/>
    </row>
    <row r="84" spans="1:19" ht="24.75" customHeight="1" thickBot="1">
      <c r="A84" s="733" t="s">
        <v>51</v>
      </c>
      <c r="B84" s="734"/>
      <c r="C84" s="170" t="s">
        <v>562</v>
      </c>
      <c r="D84" s="168"/>
      <c r="E84" s="755"/>
      <c r="F84" s="755"/>
      <c r="G84" s="755"/>
      <c r="H84" s="755"/>
      <c r="I84" s="168" t="s">
        <v>561</v>
      </c>
      <c r="J84" s="168" t="s">
        <v>563</v>
      </c>
      <c r="K84" s="168"/>
      <c r="L84" s="755"/>
      <c r="M84" s="755"/>
      <c r="N84" s="755"/>
      <c r="O84" s="755"/>
      <c r="P84" s="168"/>
      <c r="Q84" s="169"/>
    </row>
    <row r="85" spans="1:19" ht="24.75" customHeight="1">
      <c r="A85" s="750" t="s">
        <v>46</v>
      </c>
      <c r="B85" s="751"/>
      <c r="C85" s="29" t="s">
        <v>358</v>
      </c>
      <c r="D85" s="752" t="s">
        <v>47</v>
      </c>
      <c r="E85" s="751"/>
      <c r="F85" s="753"/>
      <c r="G85" s="753"/>
      <c r="H85" s="753"/>
      <c r="I85" s="753"/>
      <c r="J85" s="752" t="s">
        <v>38</v>
      </c>
      <c r="K85" s="751"/>
      <c r="L85" s="752" t="str">
        <f>IF(基本情報入力シート!$C$3="","",基本情報入力シート!$C$3)</f>
        <v>工事</v>
      </c>
      <c r="M85" s="752"/>
      <c r="N85" s="752"/>
      <c r="O85" s="752"/>
      <c r="P85" s="752"/>
      <c r="Q85" s="754"/>
    </row>
    <row r="86" spans="1:19" ht="24.75" customHeight="1">
      <c r="A86" s="737" t="s">
        <v>276</v>
      </c>
      <c r="B86" s="404"/>
      <c r="C86" s="617"/>
      <c r="D86" s="122"/>
      <c r="E86" s="31" t="s">
        <v>279</v>
      </c>
      <c r="F86" s="738" t="str">
        <f>IF(D86="","",VLOOKUP(D86,営業種目・細目コードリスト!$A$2:$B$150,2,FALSE))</f>
        <v/>
      </c>
      <c r="G86" s="738"/>
      <c r="H86" s="738"/>
      <c r="I86" s="738"/>
      <c r="J86" s="400" t="s">
        <v>277</v>
      </c>
      <c r="K86" s="617"/>
      <c r="L86" s="122"/>
      <c r="M86" s="31" t="s">
        <v>280</v>
      </c>
      <c r="N86" s="739" t="str">
        <f>IF(OR(D86=0,L86=0),"",IF(VLOOKUP(D86,営業種目・細目コードリスト!$A$1:$W$150,MATCH(L86,営業種目・細目コードリスト!$A$1:$W$1,0),FALSE)=-1,"要確認",VLOOKUP(D86,営業種目・細目コードリスト!$A$1:$W$150,MATCH(L86,営業種目・細目コードリスト!$A$1:$W$1,0),FALSE)))</f>
        <v/>
      </c>
      <c r="O86" s="740"/>
      <c r="P86" s="740"/>
      <c r="Q86" s="741"/>
      <c r="S86" s="171" t="str">
        <f>IF(N86=0,"「細目名」を確認してください！",IF(N86="","「細目名」なしで良いですか？",""))</f>
        <v>「細目名」なしで良いですか？</v>
      </c>
    </row>
    <row r="87" spans="1:19" ht="24.75" customHeight="1">
      <c r="A87" s="742" t="s">
        <v>48</v>
      </c>
      <c r="B87" s="318"/>
      <c r="C87" s="743"/>
      <c r="D87" s="744"/>
      <c r="E87" s="745"/>
      <c r="F87" s="725" t="s">
        <v>223</v>
      </c>
      <c r="G87" s="746"/>
      <c r="H87" s="747"/>
      <c r="I87" s="745"/>
      <c r="J87" s="725" t="s">
        <v>49</v>
      </c>
      <c r="K87" s="746"/>
      <c r="L87" s="743"/>
      <c r="M87" s="745"/>
      <c r="N87" s="725" t="s">
        <v>50</v>
      </c>
      <c r="O87" s="746"/>
      <c r="P87" s="748" t="s">
        <v>8</v>
      </c>
      <c r="Q87" s="749"/>
    </row>
    <row r="88" spans="1:19" ht="24.75" customHeight="1">
      <c r="A88" s="378" t="s">
        <v>52</v>
      </c>
      <c r="B88" s="609"/>
      <c r="C88" s="731"/>
      <c r="D88" s="731"/>
      <c r="E88" s="731"/>
      <c r="F88" s="731"/>
      <c r="G88" s="731"/>
      <c r="H88" s="731"/>
      <c r="I88" s="731"/>
      <c r="J88" s="731"/>
      <c r="K88" s="731"/>
      <c r="L88" s="731"/>
      <c r="M88" s="731"/>
      <c r="N88" s="731"/>
      <c r="O88" s="731"/>
      <c r="P88" s="731"/>
      <c r="Q88" s="732"/>
    </row>
    <row r="89" spans="1:19" ht="24.75" customHeight="1" thickBot="1">
      <c r="A89" s="733" t="s">
        <v>51</v>
      </c>
      <c r="B89" s="734"/>
      <c r="C89" s="170" t="s">
        <v>562</v>
      </c>
      <c r="D89" s="168"/>
      <c r="E89" s="755"/>
      <c r="F89" s="755"/>
      <c r="G89" s="755"/>
      <c r="H89" s="755"/>
      <c r="I89" s="168" t="s">
        <v>561</v>
      </c>
      <c r="J89" s="168" t="s">
        <v>563</v>
      </c>
      <c r="K89" s="168"/>
      <c r="L89" s="755"/>
      <c r="M89" s="755"/>
      <c r="N89" s="755"/>
      <c r="O89" s="755"/>
      <c r="P89" s="168"/>
      <c r="Q89" s="169"/>
    </row>
    <row r="90" spans="1:19" ht="24.75" customHeight="1">
      <c r="A90" s="750" t="s">
        <v>46</v>
      </c>
      <c r="B90" s="751"/>
      <c r="C90" s="29" t="s">
        <v>359</v>
      </c>
      <c r="D90" s="752" t="s">
        <v>47</v>
      </c>
      <c r="E90" s="751"/>
      <c r="F90" s="753"/>
      <c r="G90" s="753"/>
      <c r="H90" s="753"/>
      <c r="I90" s="753"/>
      <c r="J90" s="752" t="s">
        <v>38</v>
      </c>
      <c r="K90" s="751"/>
      <c r="L90" s="752" t="str">
        <f>IF(基本情報入力シート!$C$3="","",基本情報入力シート!$C$3)</f>
        <v>工事</v>
      </c>
      <c r="M90" s="752"/>
      <c r="N90" s="752"/>
      <c r="O90" s="752"/>
      <c r="P90" s="752"/>
      <c r="Q90" s="754"/>
    </row>
    <row r="91" spans="1:19" ht="24.75" customHeight="1">
      <c r="A91" s="737" t="s">
        <v>276</v>
      </c>
      <c r="B91" s="404"/>
      <c r="C91" s="617"/>
      <c r="D91" s="122"/>
      <c r="E91" s="31" t="s">
        <v>279</v>
      </c>
      <c r="F91" s="738" t="str">
        <f>IF(D91="","",VLOOKUP(D91,営業種目・細目コードリスト!$A$2:$B$150,2,FALSE))</f>
        <v/>
      </c>
      <c r="G91" s="738"/>
      <c r="H91" s="738"/>
      <c r="I91" s="738"/>
      <c r="J91" s="400" t="s">
        <v>277</v>
      </c>
      <c r="K91" s="617"/>
      <c r="L91" s="122"/>
      <c r="M91" s="31" t="s">
        <v>280</v>
      </c>
      <c r="N91" s="739" t="str">
        <f>IF(OR(D91=0,L91=0),"",IF(VLOOKUP(D91,営業種目・細目コードリスト!$A$1:$W$150,MATCH(L91,営業種目・細目コードリスト!$A$1:$W$1,0),FALSE)=-1,"要確認",VLOOKUP(D91,営業種目・細目コードリスト!$A$1:$W$150,MATCH(L91,営業種目・細目コードリスト!$A$1:$W$1,0),FALSE)))</f>
        <v/>
      </c>
      <c r="O91" s="740"/>
      <c r="P91" s="740"/>
      <c r="Q91" s="741"/>
      <c r="S91" s="171" t="str">
        <f>IF(N91=0,"「細目名」を確認してください！",IF(N91="","「細目名」なしで良いですか？",""))</f>
        <v>「細目名」なしで良いですか？</v>
      </c>
    </row>
    <row r="92" spans="1:19" ht="24.75" customHeight="1">
      <c r="A92" s="742" t="s">
        <v>48</v>
      </c>
      <c r="B92" s="318"/>
      <c r="C92" s="743"/>
      <c r="D92" s="744"/>
      <c r="E92" s="745"/>
      <c r="F92" s="725" t="s">
        <v>223</v>
      </c>
      <c r="G92" s="746"/>
      <c r="H92" s="747"/>
      <c r="I92" s="745"/>
      <c r="J92" s="725" t="s">
        <v>49</v>
      </c>
      <c r="K92" s="746"/>
      <c r="L92" s="743"/>
      <c r="M92" s="745"/>
      <c r="N92" s="725" t="s">
        <v>50</v>
      </c>
      <c r="O92" s="746"/>
      <c r="P92" s="748" t="s">
        <v>8</v>
      </c>
      <c r="Q92" s="749"/>
    </row>
    <row r="93" spans="1:19" ht="24.75" customHeight="1">
      <c r="A93" s="378" t="s">
        <v>52</v>
      </c>
      <c r="B93" s="609"/>
      <c r="C93" s="731"/>
      <c r="D93" s="731"/>
      <c r="E93" s="731"/>
      <c r="F93" s="731"/>
      <c r="G93" s="731"/>
      <c r="H93" s="731"/>
      <c r="I93" s="731"/>
      <c r="J93" s="731"/>
      <c r="K93" s="731"/>
      <c r="L93" s="731"/>
      <c r="M93" s="731"/>
      <c r="N93" s="731"/>
      <c r="O93" s="731"/>
      <c r="P93" s="731"/>
      <c r="Q93" s="732"/>
    </row>
    <row r="94" spans="1:19" ht="24.75" customHeight="1" thickBot="1">
      <c r="A94" s="733" t="s">
        <v>51</v>
      </c>
      <c r="B94" s="734"/>
      <c r="C94" s="170" t="s">
        <v>562</v>
      </c>
      <c r="D94" s="168"/>
      <c r="E94" s="755"/>
      <c r="F94" s="755"/>
      <c r="G94" s="755"/>
      <c r="H94" s="755"/>
      <c r="I94" s="168" t="s">
        <v>561</v>
      </c>
      <c r="J94" s="168" t="s">
        <v>563</v>
      </c>
      <c r="K94" s="168"/>
      <c r="L94" s="755"/>
      <c r="M94" s="755"/>
      <c r="N94" s="755"/>
      <c r="O94" s="755"/>
      <c r="P94" s="168"/>
      <c r="Q94" s="169"/>
    </row>
    <row r="95" spans="1:19" ht="24.75" customHeight="1">
      <c r="A95" s="750" t="s">
        <v>46</v>
      </c>
      <c r="B95" s="751"/>
      <c r="C95" s="29" t="s">
        <v>360</v>
      </c>
      <c r="D95" s="752" t="s">
        <v>47</v>
      </c>
      <c r="E95" s="751"/>
      <c r="F95" s="753"/>
      <c r="G95" s="753"/>
      <c r="H95" s="753"/>
      <c r="I95" s="753"/>
      <c r="J95" s="752" t="s">
        <v>38</v>
      </c>
      <c r="K95" s="751"/>
      <c r="L95" s="752" t="str">
        <f>IF(基本情報入力シート!$C$3="","",基本情報入力シート!$C$3)</f>
        <v>工事</v>
      </c>
      <c r="M95" s="752"/>
      <c r="N95" s="752"/>
      <c r="O95" s="752"/>
      <c r="P95" s="752"/>
      <c r="Q95" s="754"/>
    </row>
    <row r="96" spans="1:19" ht="24.75" customHeight="1">
      <c r="A96" s="737" t="s">
        <v>276</v>
      </c>
      <c r="B96" s="404"/>
      <c r="C96" s="617"/>
      <c r="D96" s="122"/>
      <c r="E96" s="31" t="s">
        <v>279</v>
      </c>
      <c r="F96" s="738" t="str">
        <f>IF(D96="","",VLOOKUP(D96,営業種目・細目コードリスト!$A$2:$B$150,2,FALSE))</f>
        <v/>
      </c>
      <c r="G96" s="738"/>
      <c r="H96" s="738"/>
      <c r="I96" s="738"/>
      <c r="J96" s="400" t="s">
        <v>277</v>
      </c>
      <c r="K96" s="617"/>
      <c r="L96" s="122"/>
      <c r="M96" s="31" t="s">
        <v>280</v>
      </c>
      <c r="N96" s="739" t="str">
        <f>IF(OR(D96=0,L96=0),"",IF(VLOOKUP(D96,営業種目・細目コードリスト!$A$1:$W$150,MATCH(L96,営業種目・細目コードリスト!$A$1:$W$1,0),FALSE)=-1,"要確認",VLOOKUP(D96,営業種目・細目コードリスト!$A$1:$W$150,MATCH(L96,営業種目・細目コードリスト!$A$1:$W$1,0),FALSE)))</f>
        <v/>
      </c>
      <c r="O96" s="740"/>
      <c r="P96" s="740"/>
      <c r="Q96" s="741"/>
      <c r="S96" s="171" t="str">
        <f>IF(N96=0,"「細目名」を確認してください！",IF(N96="","「細目名」なしで良いですか？",""))</f>
        <v>「細目名」なしで良いですか？</v>
      </c>
    </row>
    <row r="97" spans="1:19" ht="24.75" customHeight="1">
      <c r="A97" s="742" t="s">
        <v>48</v>
      </c>
      <c r="B97" s="318"/>
      <c r="C97" s="743"/>
      <c r="D97" s="744"/>
      <c r="E97" s="745"/>
      <c r="F97" s="725" t="s">
        <v>223</v>
      </c>
      <c r="G97" s="746"/>
      <c r="H97" s="747"/>
      <c r="I97" s="745"/>
      <c r="J97" s="725" t="s">
        <v>49</v>
      </c>
      <c r="K97" s="746"/>
      <c r="L97" s="743"/>
      <c r="M97" s="745"/>
      <c r="N97" s="725" t="s">
        <v>50</v>
      </c>
      <c r="O97" s="746"/>
      <c r="P97" s="748" t="s">
        <v>8</v>
      </c>
      <c r="Q97" s="749"/>
    </row>
    <row r="98" spans="1:19" ht="24.75" customHeight="1">
      <c r="A98" s="378" t="s">
        <v>52</v>
      </c>
      <c r="B98" s="609"/>
      <c r="C98" s="731"/>
      <c r="D98" s="731"/>
      <c r="E98" s="731"/>
      <c r="F98" s="731"/>
      <c r="G98" s="731"/>
      <c r="H98" s="731"/>
      <c r="I98" s="731"/>
      <c r="J98" s="731"/>
      <c r="K98" s="731"/>
      <c r="L98" s="731"/>
      <c r="M98" s="731"/>
      <c r="N98" s="731"/>
      <c r="O98" s="731"/>
      <c r="P98" s="731"/>
      <c r="Q98" s="732"/>
    </row>
    <row r="99" spans="1:19" ht="24.75" customHeight="1" thickBot="1">
      <c r="A99" s="733" t="s">
        <v>51</v>
      </c>
      <c r="B99" s="734"/>
      <c r="C99" s="170" t="s">
        <v>562</v>
      </c>
      <c r="D99" s="168"/>
      <c r="E99" s="755"/>
      <c r="F99" s="755"/>
      <c r="G99" s="755"/>
      <c r="H99" s="755"/>
      <c r="I99" s="168" t="s">
        <v>561</v>
      </c>
      <c r="J99" s="168" t="s">
        <v>563</v>
      </c>
      <c r="K99" s="168"/>
      <c r="L99" s="755"/>
      <c r="M99" s="755"/>
      <c r="N99" s="755"/>
      <c r="O99" s="755"/>
      <c r="P99" s="168"/>
      <c r="Q99" s="169"/>
    </row>
    <row r="100" spans="1:19" ht="24.75" customHeight="1">
      <c r="A100" s="750" t="s">
        <v>46</v>
      </c>
      <c r="B100" s="751"/>
      <c r="C100" s="29" t="s">
        <v>361</v>
      </c>
      <c r="D100" s="752" t="s">
        <v>47</v>
      </c>
      <c r="E100" s="751"/>
      <c r="F100" s="753"/>
      <c r="G100" s="753"/>
      <c r="H100" s="753"/>
      <c r="I100" s="753"/>
      <c r="J100" s="752" t="s">
        <v>38</v>
      </c>
      <c r="K100" s="751"/>
      <c r="L100" s="752" t="str">
        <f>IF(基本情報入力シート!$C$3="","",基本情報入力シート!$C$3)</f>
        <v>工事</v>
      </c>
      <c r="M100" s="752"/>
      <c r="N100" s="752"/>
      <c r="O100" s="752"/>
      <c r="P100" s="752"/>
      <c r="Q100" s="754"/>
    </row>
    <row r="101" spans="1:19" ht="24.75" customHeight="1">
      <c r="A101" s="737" t="s">
        <v>276</v>
      </c>
      <c r="B101" s="404"/>
      <c r="C101" s="617"/>
      <c r="D101" s="122"/>
      <c r="E101" s="31" t="s">
        <v>279</v>
      </c>
      <c r="F101" s="738" t="str">
        <f>IF(D101="","",VLOOKUP(D101,営業種目・細目コードリスト!$A$2:$B$150,2,FALSE))</f>
        <v/>
      </c>
      <c r="G101" s="738"/>
      <c r="H101" s="738"/>
      <c r="I101" s="738"/>
      <c r="J101" s="400" t="s">
        <v>277</v>
      </c>
      <c r="K101" s="617"/>
      <c r="L101" s="122"/>
      <c r="M101" s="31" t="s">
        <v>280</v>
      </c>
      <c r="N101" s="739" t="str">
        <f>IF(OR(D101=0,L101=0),"",IF(VLOOKUP(D101,営業種目・細目コードリスト!$A$1:$W$150,MATCH(L101,営業種目・細目コードリスト!$A$1:$W$1,0),FALSE)=-1,"要確認",VLOOKUP(D101,営業種目・細目コードリスト!$A$1:$W$150,MATCH(L101,営業種目・細目コードリスト!$A$1:$W$1,0),FALSE)))</f>
        <v/>
      </c>
      <c r="O101" s="740"/>
      <c r="P101" s="740"/>
      <c r="Q101" s="741"/>
      <c r="S101" s="171" t="str">
        <f>IF(N101=0,"「細目名」を確認してください！",IF(N101="","「細目名」なしで良いですか？",""))</f>
        <v>「細目名」なしで良いですか？</v>
      </c>
    </row>
    <row r="102" spans="1:19" ht="24.75" customHeight="1">
      <c r="A102" s="742" t="s">
        <v>48</v>
      </c>
      <c r="B102" s="318"/>
      <c r="C102" s="743"/>
      <c r="D102" s="744"/>
      <c r="E102" s="745"/>
      <c r="F102" s="725" t="s">
        <v>223</v>
      </c>
      <c r="G102" s="746"/>
      <c r="H102" s="747"/>
      <c r="I102" s="745"/>
      <c r="J102" s="725" t="s">
        <v>49</v>
      </c>
      <c r="K102" s="746"/>
      <c r="L102" s="743"/>
      <c r="M102" s="745"/>
      <c r="N102" s="725" t="s">
        <v>50</v>
      </c>
      <c r="O102" s="746"/>
      <c r="P102" s="748" t="s">
        <v>8</v>
      </c>
      <c r="Q102" s="749"/>
    </row>
    <row r="103" spans="1:19" ht="24.75" customHeight="1">
      <c r="A103" s="378" t="s">
        <v>52</v>
      </c>
      <c r="B103" s="609"/>
      <c r="C103" s="731"/>
      <c r="D103" s="731"/>
      <c r="E103" s="731"/>
      <c r="F103" s="731"/>
      <c r="G103" s="731"/>
      <c r="H103" s="731"/>
      <c r="I103" s="731"/>
      <c r="J103" s="731"/>
      <c r="K103" s="731"/>
      <c r="L103" s="731"/>
      <c r="M103" s="731"/>
      <c r="N103" s="731"/>
      <c r="O103" s="731"/>
      <c r="P103" s="731"/>
      <c r="Q103" s="732"/>
    </row>
    <row r="104" spans="1:19" ht="24.75" customHeight="1" thickBot="1">
      <c r="A104" s="733" t="s">
        <v>51</v>
      </c>
      <c r="B104" s="734"/>
      <c r="C104" s="170" t="s">
        <v>562</v>
      </c>
      <c r="D104" s="168"/>
      <c r="E104" s="755"/>
      <c r="F104" s="755"/>
      <c r="G104" s="755"/>
      <c r="H104" s="755"/>
      <c r="I104" s="168" t="s">
        <v>561</v>
      </c>
      <c r="J104" s="168" t="s">
        <v>563</v>
      </c>
      <c r="K104" s="168"/>
      <c r="L104" s="755"/>
      <c r="M104" s="755"/>
      <c r="N104" s="755"/>
      <c r="O104" s="755"/>
      <c r="P104" s="168"/>
      <c r="Q104" s="169"/>
    </row>
    <row r="105" spans="1:19" ht="24.75" customHeight="1">
      <c r="A105" s="750" t="s">
        <v>46</v>
      </c>
      <c r="B105" s="751"/>
      <c r="C105" s="29" t="s">
        <v>362</v>
      </c>
      <c r="D105" s="752" t="s">
        <v>47</v>
      </c>
      <c r="E105" s="751"/>
      <c r="F105" s="753"/>
      <c r="G105" s="753"/>
      <c r="H105" s="753"/>
      <c r="I105" s="753"/>
      <c r="J105" s="752" t="s">
        <v>38</v>
      </c>
      <c r="K105" s="751"/>
      <c r="L105" s="752" t="str">
        <f>IF(基本情報入力シート!$C$3="","",基本情報入力シート!$C$3)</f>
        <v>工事</v>
      </c>
      <c r="M105" s="752"/>
      <c r="N105" s="752"/>
      <c r="O105" s="752"/>
      <c r="P105" s="752"/>
      <c r="Q105" s="754"/>
    </row>
    <row r="106" spans="1:19" ht="24.75" customHeight="1">
      <c r="A106" s="737" t="s">
        <v>276</v>
      </c>
      <c r="B106" s="404"/>
      <c r="C106" s="617"/>
      <c r="D106" s="122"/>
      <c r="E106" s="31" t="s">
        <v>279</v>
      </c>
      <c r="F106" s="738" t="str">
        <f>IF(D106="","",VLOOKUP(D106,営業種目・細目コードリスト!$A$2:$B$150,2,FALSE))</f>
        <v/>
      </c>
      <c r="G106" s="738"/>
      <c r="H106" s="738"/>
      <c r="I106" s="738"/>
      <c r="J106" s="400" t="s">
        <v>277</v>
      </c>
      <c r="K106" s="617"/>
      <c r="L106" s="122"/>
      <c r="M106" s="31" t="s">
        <v>280</v>
      </c>
      <c r="N106" s="739" t="str">
        <f>IF(OR(D106=0,L106=0),"",IF(VLOOKUP(D106,営業種目・細目コードリスト!$A$1:$W$150,MATCH(L106,営業種目・細目コードリスト!$A$1:$W$1,0),FALSE)=-1,"要確認",VLOOKUP(D106,営業種目・細目コードリスト!$A$1:$W$150,MATCH(L106,営業種目・細目コードリスト!$A$1:$W$1,0),FALSE)))</f>
        <v/>
      </c>
      <c r="O106" s="740"/>
      <c r="P106" s="740"/>
      <c r="Q106" s="741"/>
      <c r="S106" s="171" t="str">
        <f>IF(N106=0,"「細目名」を確認してください！",IF(N106="","「細目名」なしで良いですか？",""))</f>
        <v>「細目名」なしで良いですか？</v>
      </c>
    </row>
    <row r="107" spans="1:19" ht="24.75" customHeight="1">
      <c r="A107" s="742" t="s">
        <v>48</v>
      </c>
      <c r="B107" s="318"/>
      <c r="C107" s="743"/>
      <c r="D107" s="744"/>
      <c r="E107" s="745"/>
      <c r="F107" s="725" t="s">
        <v>223</v>
      </c>
      <c r="G107" s="746"/>
      <c r="H107" s="747"/>
      <c r="I107" s="745"/>
      <c r="J107" s="725" t="s">
        <v>49</v>
      </c>
      <c r="K107" s="746"/>
      <c r="L107" s="743"/>
      <c r="M107" s="745"/>
      <c r="N107" s="725" t="s">
        <v>50</v>
      </c>
      <c r="O107" s="746"/>
      <c r="P107" s="748" t="s">
        <v>8</v>
      </c>
      <c r="Q107" s="749"/>
    </row>
    <row r="108" spans="1:19" ht="24.75" customHeight="1">
      <c r="A108" s="378" t="s">
        <v>52</v>
      </c>
      <c r="B108" s="609"/>
      <c r="C108" s="731"/>
      <c r="D108" s="731"/>
      <c r="E108" s="731"/>
      <c r="F108" s="731"/>
      <c r="G108" s="731"/>
      <c r="H108" s="731"/>
      <c r="I108" s="731"/>
      <c r="J108" s="731"/>
      <c r="K108" s="731"/>
      <c r="L108" s="731"/>
      <c r="M108" s="731"/>
      <c r="N108" s="731"/>
      <c r="O108" s="731"/>
      <c r="P108" s="731"/>
      <c r="Q108" s="732"/>
    </row>
    <row r="109" spans="1:19" ht="24.75" customHeight="1" thickBot="1">
      <c r="A109" s="733" t="s">
        <v>51</v>
      </c>
      <c r="B109" s="734"/>
      <c r="C109" s="170" t="s">
        <v>562</v>
      </c>
      <c r="D109" s="168"/>
      <c r="E109" s="755"/>
      <c r="F109" s="755"/>
      <c r="G109" s="755"/>
      <c r="H109" s="755"/>
      <c r="I109" s="168" t="s">
        <v>561</v>
      </c>
      <c r="J109" s="168" t="s">
        <v>563</v>
      </c>
      <c r="K109" s="168"/>
      <c r="L109" s="755"/>
      <c r="M109" s="755"/>
      <c r="N109" s="755"/>
      <c r="O109" s="755"/>
      <c r="P109" s="168"/>
      <c r="Q109" s="169"/>
    </row>
    <row r="110" spans="1:19" ht="12" customHeight="1">
      <c r="A110" s="702" t="s">
        <v>272</v>
      </c>
      <c r="B110" s="702"/>
      <c r="C110" s="702"/>
      <c r="D110" s="702"/>
      <c r="E110" s="702"/>
      <c r="F110" s="702"/>
      <c r="G110" s="702"/>
      <c r="H110" s="702"/>
      <c r="I110" s="702"/>
      <c r="J110" s="702"/>
      <c r="K110" s="702"/>
      <c r="L110" s="702"/>
      <c r="M110" s="702"/>
      <c r="N110" s="702"/>
      <c r="O110" s="702"/>
      <c r="P110" s="702"/>
      <c r="Q110" s="702"/>
    </row>
    <row r="111" spans="1:19" ht="12" customHeight="1">
      <c r="A111" s="7" t="s">
        <v>260</v>
      </c>
      <c r="B111" s="7"/>
      <c r="C111" s="7"/>
      <c r="D111" s="7"/>
      <c r="E111" s="7"/>
      <c r="F111" s="7"/>
      <c r="G111" s="7"/>
      <c r="H111" s="7"/>
      <c r="I111" s="7"/>
      <c r="J111" s="7"/>
      <c r="K111" s="7"/>
      <c r="L111" s="7"/>
      <c r="M111" s="7"/>
      <c r="N111" s="7"/>
      <c r="O111" s="7"/>
      <c r="P111" s="7"/>
      <c r="Q111" s="7"/>
    </row>
    <row r="112" spans="1:19" ht="30" customHeight="1">
      <c r="A112" s="735" t="s">
        <v>581</v>
      </c>
      <c r="B112" s="735"/>
      <c r="C112" s="735"/>
      <c r="D112" s="735"/>
      <c r="E112" s="735"/>
      <c r="F112" s="735"/>
      <c r="G112" s="735"/>
      <c r="H112" s="735"/>
      <c r="I112" s="735"/>
      <c r="J112" s="735"/>
      <c r="K112" s="735"/>
      <c r="L112" s="735"/>
      <c r="M112" s="735"/>
      <c r="N112" s="735"/>
      <c r="O112" s="735"/>
      <c r="P112" s="735"/>
      <c r="Q112" s="735"/>
      <c r="R112" s="735"/>
      <c r="S112" s="100"/>
    </row>
    <row r="113" spans="1:36" ht="21" customHeight="1">
      <c r="A113" s="736" t="s">
        <v>582</v>
      </c>
      <c r="B113" s="736"/>
      <c r="C113" s="736"/>
      <c r="D113" s="736"/>
      <c r="E113" s="736"/>
      <c r="F113" s="736"/>
      <c r="G113" s="736"/>
      <c r="H113" s="736"/>
      <c r="I113" s="736"/>
      <c r="J113" s="736"/>
      <c r="K113" s="736"/>
      <c r="L113" s="736"/>
      <c r="M113" s="736"/>
      <c r="N113" s="736"/>
      <c r="O113" s="736"/>
      <c r="P113" s="736"/>
      <c r="Q113" s="736"/>
      <c r="R113" s="736"/>
      <c r="S113" s="735"/>
      <c r="T113" s="735"/>
      <c r="U113" s="735"/>
      <c r="V113" s="735"/>
      <c r="W113" s="735"/>
      <c r="X113" s="735"/>
      <c r="Y113" s="735"/>
      <c r="Z113" s="735"/>
      <c r="AA113" s="735"/>
      <c r="AB113" s="735"/>
      <c r="AC113" s="735"/>
      <c r="AD113" s="735"/>
      <c r="AE113" s="735"/>
      <c r="AF113" s="735"/>
      <c r="AG113" s="735"/>
      <c r="AH113" s="735"/>
      <c r="AI113" s="735"/>
      <c r="AJ113" s="735"/>
    </row>
    <row r="114" spans="1:36" ht="21" customHeight="1">
      <c r="A114" s="756" t="s">
        <v>539</v>
      </c>
      <c r="B114" s="756"/>
      <c r="C114" s="756"/>
      <c r="D114" s="756"/>
      <c r="E114" s="756"/>
      <c r="F114" s="756"/>
      <c r="G114" s="756"/>
      <c r="H114" s="756"/>
      <c r="I114" s="756"/>
      <c r="J114" s="756"/>
      <c r="K114" s="756"/>
      <c r="L114" s="756"/>
      <c r="M114" s="756"/>
      <c r="N114" s="756"/>
      <c r="O114" s="756"/>
      <c r="P114" s="756"/>
      <c r="Q114" s="756"/>
      <c r="R114" s="756"/>
    </row>
    <row r="115" spans="1:36" ht="9" customHeight="1">
      <c r="A115" s="61"/>
      <c r="B115" s="61"/>
      <c r="C115" s="61"/>
      <c r="D115" s="61"/>
      <c r="E115" s="61"/>
      <c r="F115" s="61"/>
      <c r="G115" s="61"/>
      <c r="H115" s="61"/>
      <c r="I115" s="61"/>
      <c r="J115" s="61"/>
      <c r="K115" s="61"/>
      <c r="L115" s="61"/>
      <c r="M115" s="61"/>
      <c r="N115" s="61"/>
      <c r="O115" s="61"/>
      <c r="P115" s="61"/>
      <c r="Q115" s="61"/>
    </row>
    <row r="116" spans="1:36" ht="21" customHeight="1">
      <c r="A116" s="656" t="s">
        <v>44</v>
      </c>
      <c r="B116" s="578"/>
      <c r="C116" s="578"/>
      <c r="D116" s="578"/>
      <c r="E116" s="578"/>
      <c r="F116" s="578"/>
      <c r="G116" s="578"/>
      <c r="H116" s="578"/>
      <c r="I116" s="578"/>
      <c r="J116" s="578"/>
      <c r="K116" s="578"/>
      <c r="L116" s="578"/>
      <c r="M116" s="578"/>
      <c r="N116" s="578"/>
      <c r="O116" s="578"/>
      <c r="P116" s="578"/>
      <c r="Q116" s="578"/>
    </row>
    <row r="117" spans="1:36" ht="14.25" customHeight="1" thickBot="1">
      <c r="A117" s="2" t="s">
        <v>45</v>
      </c>
      <c r="B117" s="2"/>
      <c r="C117" s="2"/>
      <c r="D117" s="2"/>
      <c r="E117" s="2"/>
      <c r="F117" s="2"/>
    </row>
    <row r="118" spans="1:36" ht="24.75" customHeight="1">
      <c r="A118" s="750" t="s">
        <v>46</v>
      </c>
      <c r="B118" s="751"/>
      <c r="C118" s="29" t="s">
        <v>363</v>
      </c>
      <c r="D118" s="752" t="s">
        <v>47</v>
      </c>
      <c r="E118" s="751"/>
      <c r="F118" s="758"/>
      <c r="G118" s="758"/>
      <c r="H118" s="758"/>
      <c r="I118" s="758"/>
      <c r="J118" s="752" t="s">
        <v>38</v>
      </c>
      <c r="K118" s="751"/>
      <c r="L118" s="752" t="str">
        <f>IF(基本情報入力シート!$C$3="","",基本情報入力シート!$C$3)</f>
        <v>工事</v>
      </c>
      <c r="M118" s="752"/>
      <c r="N118" s="752"/>
      <c r="O118" s="752"/>
      <c r="P118" s="752"/>
      <c r="Q118" s="754"/>
    </row>
    <row r="119" spans="1:36" ht="24.75" customHeight="1">
      <c r="A119" s="737" t="s">
        <v>276</v>
      </c>
      <c r="B119" s="404"/>
      <c r="C119" s="617"/>
      <c r="D119" s="53"/>
      <c r="E119" s="31" t="s">
        <v>279</v>
      </c>
      <c r="F119" s="738" t="str">
        <f>IF(D119="","",VLOOKUP(D119,営業種目・細目コードリスト!$A$2:$B$150,2,FALSE))</f>
        <v/>
      </c>
      <c r="G119" s="738"/>
      <c r="H119" s="738"/>
      <c r="I119" s="738"/>
      <c r="J119" s="400" t="s">
        <v>277</v>
      </c>
      <c r="K119" s="617"/>
      <c r="L119" s="53"/>
      <c r="M119" s="31" t="s">
        <v>280</v>
      </c>
      <c r="N119" s="739" t="str">
        <f>IF(OR(D119=0,L119=0),"",IF(VLOOKUP(D119,営業種目・細目コードリスト!$A$1:$W$150,MATCH(L119,営業種目・細目コードリスト!$A$1:$W$1,0),FALSE)=-1,"要確認",VLOOKUP(D119,営業種目・細目コードリスト!$A$1:$W$150,MATCH(L119,営業種目・細目コードリスト!$A$1:$W$1,0),FALSE)))</f>
        <v/>
      </c>
      <c r="O119" s="740"/>
      <c r="P119" s="740"/>
      <c r="Q119" s="741"/>
      <c r="S119" s="171" t="str">
        <f>IF(N119=0,"「細目名」を確認してください！",IF(N119="","「細目名」なしで良いですか？",""))</f>
        <v>「細目名」なしで良いですか？</v>
      </c>
    </row>
    <row r="120" spans="1:36" ht="24.75" customHeight="1">
      <c r="A120" s="742" t="s">
        <v>48</v>
      </c>
      <c r="B120" s="318"/>
      <c r="C120" s="759"/>
      <c r="D120" s="760"/>
      <c r="E120" s="761"/>
      <c r="F120" s="725" t="s">
        <v>223</v>
      </c>
      <c r="G120" s="746"/>
      <c r="H120" s="762"/>
      <c r="I120" s="761"/>
      <c r="J120" s="725" t="s">
        <v>49</v>
      </c>
      <c r="K120" s="746"/>
      <c r="L120" s="759"/>
      <c r="M120" s="761"/>
      <c r="N120" s="725" t="s">
        <v>50</v>
      </c>
      <c r="O120" s="746"/>
      <c r="P120" s="748" t="s">
        <v>8</v>
      </c>
      <c r="Q120" s="749"/>
    </row>
    <row r="121" spans="1:36" ht="24.75" customHeight="1">
      <c r="A121" s="378" t="s">
        <v>52</v>
      </c>
      <c r="B121" s="609"/>
      <c r="C121" s="763"/>
      <c r="D121" s="763"/>
      <c r="E121" s="763"/>
      <c r="F121" s="763"/>
      <c r="G121" s="763"/>
      <c r="H121" s="763"/>
      <c r="I121" s="763"/>
      <c r="J121" s="763"/>
      <c r="K121" s="763"/>
      <c r="L121" s="763"/>
      <c r="M121" s="763"/>
      <c r="N121" s="763"/>
      <c r="O121" s="763"/>
      <c r="P121" s="763"/>
      <c r="Q121" s="764"/>
    </row>
    <row r="122" spans="1:36" ht="24.75" customHeight="1" thickBot="1">
      <c r="A122" s="733" t="s">
        <v>51</v>
      </c>
      <c r="B122" s="734"/>
      <c r="C122" s="170" t="s">
        <v>562</v>
      </c>
      <c r="D122" s="168"/>
      <c r="E122" s="755"/>
      <c r="F122" s="755"/>
      <c r="G122" s="755"/>
      <c r="H122" s="755"/>
      <c r="I122" s="168" t="s">
        <v>561</v>
      </c>
      <c r="J122" s="168" t="s">
        <v>563</v>
      </c>
      <c r="K122" s="168"/>
      <c r="L122" s="755"/>
      <c r="M122" s="755"/>
      <c r="N122" s="755"/>
      <c r="O122" s="755"/>
      <c r="P122" s="168"/>
      <c r="Q122" s="169"/>
    </row>
    <row r="123" spans="1:36" ht="24.75" customHeight="1">
      <c r="A123" s="750" t="s">
        <v>46</v>
      </c>
      <c r="B123" s="751"/>
      <c r="C123" s="29" t="s">
        <v>364</v>
      </c>
      <c r="D123" s="752" t="s">
        <v>47</v>
      </c>
      <c r="E123" s="751"/>
      <c r="F123" s="758"/>
      <c r="G123" s="758"/>
      <c r="H123" s="758"/>
      <c r="I123" s="758"/>
      <c r="J123" s="752" t="s">
        <v>38</v>
      </c>
      <c r="K123" s="751"/>
      <c r="L123" s="752" t="str">
        <f>IF(基本情報入力シート!$C$3="","",基本情報入力シート!$C$3)</f>
        <v>工事</v>
      </c>
      <c r="M123" s="752"/>
      <c r="N123" s="752"/>
      <c r="O123" s="752"/>
      <c r="P123" s="752"/>
      <c r="Q123" s="754"/>
    </row>
    <row r="124" spans="1:36" ht="24.75" customHeight="1">
      <c r="A124" s="737" t="s">
        <v>276</v>
      </c>
      <c r="B124" s="404"/>
      <c r="C124" s="617"/>
      <c r="D124" s="53"/>
      <c r="E124" s="31" t="s">
        <v>279</v>
      </c>
      <c r="F124" s="738" t="str">
        <f>IF(D124="","",VLOOKUP(D124,営業種目・細目コードリスト!$A$2:$B$150,2,FALSE))</f>
        <v/>
      </c>
      <c r="G124" s="738"/>
      <c r="H124" s="738"/>
      <c r="I124" s="738"/>
      <c r="J124" s="400" t="s">
        <v>277</v>
      </c>
      <c r="K124" s="617"/>
      <c r="L124" s="53"/>
      <c r="M124" s="31" t="s">
        <v>280</v>
      </c>
      <c r="N124" s="739" t="str">
        <f>IF(OR(D124=0,L124=0),"",IF(VLOOKUP(D124,営業種目・細目コードリスト!$A$1:$W$150,MATCH(L124,営業種目・細目コードリスト!$A$1:$W$1,0),FALSE)=-1,"要確認",VLOOKUP(D124,営業種目・細目コードリスト!$A$1:$W$150,MATCH(L124,営業種目・細目コードリスト!$A$1:$W$1,0),FALSE)))</f>
        <v/>
      </c>
      <c r="O124" s="740"/>
      <c r="P124" s="740"/>
      <c r="Q124" s="741"/>
      <c r="S124" s="171" t="str">
        <f>IF(N124=0,"「細目名」を確認してください！",IF(N124="","「細目名」なしで良いですか？",""))</f>
        <v>「細目名」なしで良いですか？</v>
      </c>
    </row>
    <row r="125" spans="1:36" ht="24.75" customHeight="1">
      <c r="A125" s="742" t="s">
        <v>48</v>
      </c>
      <c r="B125" s="318"/>
      <c r="C125" s="759"/>
      <c r="D125" s="760"/>
      <c r="E125" s="761"/>
      <c r="F125" s="725" t="s">
        <v>223</v>
      </c>
      <c r="G125" s="746"/>
      <c r="H125" s="762"/>
      <c r="I125" s="761"/>
      <c r="J125" s="725" t="s">
        <v>49</v>
      </c>
      <c r="K125" s="746"/>
      <c r="L125" s="759"/>
      <c r="M125" s="761"/>
      <c r="N125" s="725" t="s">
        <v>50</v>
      </c>
      <c r="O125" s="746"/>
      <c r="P125" s="748" t="s">
        <v>8</v>
      </c>
      <c r="Q125" s="749"/>
    </row>
    <row r="126" spans="1:36" ht="24.75" customHeight="1">
      <c r="A126" s="378" t="s">
        <v>52</v>
      </c>
      <c r="B126" s="609"/>
      <c r="C126" s="763"/>
      <c r="D126" s="763"/>
      <c r="E126" s="763"/>
      <c r="F126" s="763"/>
      <c r="G126" s="763"/>
      <c r="H126" s="763"/>
      <c r="I126" s="763"/>
      <c r="J126" s="763"/>
      <c r="K126" s="763"/>
      <c r="L126" s="763"/>
      <c r="M126" s="763"/>
      <c r="N126" s="763"/>
      <c r="O126" s="763"/>
      <c r="P126" s="763"/>
      <c r="Q126" s="764"/>
    </row>
    <row r="127" spans="1:36" ht="24.75" customHeight="1" thickBot="1">
      <c r="A127" s="733" t="s">
        <v>51</v>
      </c>
      <c r="B127" s="734"/>
      <c r="C127" s="170" t="s">
        <v>562</v>
      </c>
      <c r="D127" s="168"/>
      <c r="E127" s="755"/>
      <c r="F127" s="755"/>
      <c r="G127" s="755"/>
      <c r="H127" s="755"/>
      <c r="I127" s="168" t="s">
        <v>561</v>
      </c>
      <c r="J127" s="168" t="s">
        <v>563</v>
      </c>
      <c r="K127" s="168"/>
      <c r="L127" s="755"/>
      <c r="M127" s="755"/>
      <c r="N127" s="755"/>
      <c r="O127" s="755"/>
      <c r="P127" s="168"/>
      <c r="Q127" s="169"/>
    </row>
    <row r="128" spans="1:36" ht="24.75" customHeight="1">
      <c r="A128" s="750" t="s">
        <v>46</v>
      </c>
      <c r="B128" s="751"/>
      <c r="C128" s="29" t="s">
        <v>365</v>
      </c>
      <c r="D128" s="752" t="s">
        <v>47</v>
      </c>
      <c r="E128" s="751"/>
      <c r="F128" s="758"/>
      <c r="G128" s="758"/>
      <c r="H128" s="758"/>
      <c r="I128" s="758"/>
      <c r="J128" s="752" t="s">
        <v>38</v>
      </c>
      <c r="K128" s="751"/>
      <c r="L128" s="752" t="str">
        <f>IF(基本情報入力シート!$C$3="","",基本情報入力シート!$C$3)</f>
        <v>工事</v>
      </c>
      <c r="M128" s="752"/>
      <c r="N128" s="752"/>
      <c r="O128" s="752"/>
      <c r="P128" s="752"/>
      <c r="Q128" s="754"/>
    </row>
    <row r="129" spans="1:19" ht="24.75" customHeight="1">
      <c r="A129" s="737" t="s">
        <v>276</v>
      </c>
      <c r="B129" s="404"/>
      <c r="C129" s="617"/>
      <c r="D129" s="53"/>
      <c r="E129" s="31" t="s">
        <v>279</v>
      </c>
      <c r="F129" s="738" t="str">
        <f>IF(D129="","",VLOOKUP(D129,営業種目・細目コードリスト!$A$2:$B$150,2,FALSE))</f>
        <v/>
      </c>
      <c r="G129" s="738"/>
      <c r="H129" s="738"/>
      <c r="I129" s="738"/>
      <c r="J129" s="400" t="s">
        <v>277</v>
      </c>
      <c r="K129" s="617"/>
      <c r="L129" s="53"/>
      <c r="M129" s="31" t="s">
        <v>280</v>
      </c>
      <c r="N129" s="739" t="str">
        <f>IF(OR(D129=0,L129=0),"",IF(VLOOKUP(D129,営業種目・細目コードリスト!$A$1:$W$150,MATCH(L129,営業種目・細目コードリスト!$A$1:$W$1,0),FALSE)=-1,"要確認",VLOOKUP(D129,営業種目・細目コードリスト!$A$1:$W$150,MATCH(L129,営業種目・細目コードリスト!$A$1:$W$1,0),FALSE)))</f>
        <v/>
      </c>
      <c r="O129" s="740"/>
      <c r="P129" s="740"/>
      <c r="Q129" s="741"/>
      <c r="S129" s="171" t="str">
        <f>IF(N129=0,"「細目名」を確認してください！",IF(N129="","「細目名」なしで良いですか？",""))</f>
        <v>「細目名」なしで良いですか？</v>
      </c>
    </row>
    <row r="130" spans="1:19" ht="24.75" customHeight="1">
      <c r="A130" s="742" t="s">
        <v>48</v>
      </c>
      <c r="B130" s="318"/>
      <c r="C130" s="759"/>
      <c r="D130" s="760"/>
      <c r="E130" s="761"/>
      <c r="F130" s="725" t="s">
        <v>223</v>
      </c>
      <c r="G130" s="746"/>
      <c r="H130" s="762"/>
      <c r="I130" s="761"/>
      <c r="J130" s="725" t="s">
        <v>49</v>
      </c>
      <c r="K130" s="746"/>
      <c r="L130" s="759"/>
      <c r="M130" s="761"/>
      <c r="N130" s="725" t="s">
        <v>50</v>
      </c>
      <c r="O130" s="746"/>
      <c r="P130" s="748" t="s">
        <v>8</v>
      </c>
      <c r="Q130" s="749"/>
    </row>
    <row r="131" spans="1:19" ht="24.75" customHeight="1">
      <c r="A131" s="378" t="s">
        <v>52</v>
      </c>
      <c r="B131" s="609"/>
      <c r="C131" s="763"/>
      <c r="D131" s="763"/>
      <c r="E131" s="763"/>
      <c r="F131" s="763"/>
      <c r="G131" s="763"/>
      <c r="H131" s="763"/>
      <c r="I131" s="763"/>
      <c r="J131" s="763"/>
      <c r="K131" s="763"/>
      <c r="L131" s="763"/>
      <c r="M131" s="763"/>
      <c r="N131" s="763"/>
      <c r="O131" s="763"/>
      <c r="P131" s="763"/>
      <c r="Q131" s="764"/>
    </row>
    <row r="132" spans="1:19" ht="24.75" customHeight="1" thickBot="1">
      <c r="A132" s="733" t="s">
        <v>51</v>
      </c>
      <c r="B132" s="734"/>
      <c r="C132" s="170" t="s">
        <v>562</v>
      </c>
      <c r="D132" s="168"/>
      <c r="E132" s="755"/>
      <c r="F132" s="755"/>
      <c r="G132" s="755"/>
      <c r="H132" s="755"/>
      <c r="I132" s="168" t="s">
        <v>561</v>
      </c>
      <c r="J132" s="168" t="s">
        <v>563</v>
      </c>
      <c r="K132" s="168"/>
      <c r="L132" s="755"/>
      <c r="M132" s="755"/>
      <c r="N132" s="755"/>
      <c r="O132" s="755"/>
      <c r="P132" s="168"/>
      <c r="Q132" s="169"/>
    </row>
    <row r="133" spans="1:19" ht="24.75" customHeight="1">
      <c r="A133" s="750" t="s">
        <v>46</v>
      </c>
      <c r="B133" s="751"/>
      <c r="C133" s="29" t="s">
        <v>366</v>
      </c>
      <c r="D133" s="752" t="s">
        <v>47</v>
      </c>
      <c r="E133" s="751"/>
      <c r="F133" s="758"/>
      <c r="G133" s="758"/>
      <c r="H133" s="758"/>
      <c r="I133" s="758"/>
      <c r="J133" s="752" t="s">
        <v>38</v>
      </c>
      <c r="K133" s="751"/>
      <c r="L133" s="752" t="str">
        <f>IF(基本情報入力シート!$C$3="","",基本情報入力シート!$C$3)</f>
        <v>工事</v>
      </c>
      <c r="M133" s="752"/>
      <c r="N133" s="752"/>
      <c r="O133" s="752"/>
      <c r="P133" s="752"/>
      <c r="Q133" s="754"/>
    </row>
    <row r="134" spans="1:19" ht="24.75" customHeight="1">
      <c r="A134" s="737" t="s">
        <v>276</v>
      </c>
      <c r="B134" s="404"/>
      <c r="C134" s="617"/>
      <c r="D134" s="53"/>
      <c r="E134" s="31" t="s">
        <v>279</v>
      </c>
      <c r="F134" s="738" t="str">
        <f>IF(D134="","",VLOOKUP(D134,営業種目・細目コードリスト!$A$2:$B$150,2,FALSE))</f>
        <v/>
      </c>
      <c r="G134" s="738"/>
      <c r="H134" s="738"/>
      <c r="I134" s="738"/>
      <c r="J134" s="400" t="s">
        <v>277</v>
      </c>
      <c r="K134" s="617"/>
      <c r="L134" s="53"/>
      <c r="M134" s="31" t="s">
        <v>280</v>
      </c>
      <c r="N134" s="739" t="str">
        <f>IF(OR(D134=0,L134=0),"",IF(VLOOKUP(D134,営業種目・細目コードリスト!$A$1:$W$150,MATCH(L134,営業種目・細目コードリスト!$A$1:$W$1,0),FALSE)=-1,"要確認",VLOOKUP(D134,営業種目・細目コードリスト!$A$1:$W$150,MATCH(L134,営業種目・細目コードリスト!$A$1:$W$1,0),FALSE)))</f>
        <v/>
      </c>
      <c r="O134" s="740"/>
      <c r="P134" s="740"/>
      <c r="Q134" s="741"/>
      <c r="S134" s="171" t="str">
        <f>IF(N134=0,"「細目名」を確認してください！",IF(N134="","「細目名」なしで良いですか？",""))</f>
        <v>「細目名」なしで良いですか？</v>
      </c>
    </row>
    <row r="135" spans="1:19" ht="24.75" customHeight="1">
      <c r="A135" s="742" t="s">
        <v>48</v>
      </c>
      <c r="B135" s="318"/>
      <c r="C135" s="759"/>
      <c r="D135" s="760"/>
      <c r="E135" s="761"/>
      <c r="F135" s="725" t="s">
        <v>223</v>
      </c>
      <c r="G135" s="746"/>
      <c r="H135" s="762"/>
      <c r="I135" s="761"/>
      <c r="J135" s="725" t="s">
        <v>49</v>
      </c>
      <c r="K135" s="746"/>
      <c r="L135" s="759"/>
      <c r="M135" s="761"/>
      <c r="N135" s="725" t="s">
        <v>50</v>
      </c>
      <c r="O135" s="746"/>
      <c r="P135" s="748" t="s">
        <v>8</v>
      </c>
      <c r="Q135" s="749"/>
    </row>
    <row r="136" spans="1:19" ht="24.75" customHeight="1">
      <c r="A136" s="378" t="s">
        <v>52</v>
      </c>
      <c r="B136" s="609"/>
      <c r="C136" s="763"/>
      <c r="D136" s="763"/>
      <c r="E136" s="763"/>
      <c r="F136" s="763"/>
      <c r="G136" s="763"/>
      <c r="H136" s="763"/>
      <c r="I136" s="763"/>
      <c r="J136" s="763"/>
      <c r="K136" s="763"/>
      <c r="L136" s="763"/>
      <c r="M136" s="763"/>
      <c r="N136" s="763"/>
      <c r="O136" s="763"/>
      <c r="P136" s="763"/>
      <c r="Q136" s="764"/>
    </row>
    <row r="137" spans="1:19" ht="24.75" customHeight="1" thickBot="1">
      <c r="A137" s="733" t="s">
        <v>51</v>
      </c>
      <c r="B137" s="734"/>
      <c r="C137" s="170" t="s">
        <v>562</v>
      </c>
      <c r="D137" s="168"/>
      <c r="E137" s="755"/>
      <c r="F137" s="755"/>
      <c r="G137" s="755"/>
      <c r="H137" s="755"/>
      <c r="I137" s="168" t="s">
        <v>561</v>
      </c>
      <c r="J137" s="168" t="s">
        <v>563</v>
      </c>
      <c r="K137" s="168"/>
      <c r="L137" s="755"/>
      <c r="M137" s="755"/>
      <c r="N137" s="755"/>
      <c r="O137" s="755"/>
      <c r="P137" s="168"/>
      <c r="Q137" s="169"/>
    </row>
    <row r="138" spans="1:19" ht="24.75" customHeight="1">
      <c r="A138" s="750" t="s">
        <v>46</v>
      </c>
      <c r="B138" s="751"/>
      <c r="C138" s="29" t="s">
        <v>367</v>
      </c>
      <c r="D138" s="752" t="s">
        <v>47</v>
      </c>
      <c r="E138" s="751"/>
      <c r="F138" s="758"/>
      <c r="G138" s="758"/>
      <c r="H138" s="758"/>
      <c r="I138" s="758"/>
      <c r="J138" s="752" t="s">
        <v>38</v>
      </c>
      <c r="K138" s="751"/>
      <c r="L138" s="752" t="str">
        <f>IF(基本情報入力シート!$C$3="","",基本情報入力シート!$C$3)</f>
        <v>工事</v>
      </c>
      <c r="M138" s="752"/>
      <c r="N138" s="752"/>
      <c r="O138" s="752"/>
      <c r="P138" s="752"/>
      <c r="Q138" s="754"/>
    </row>
    <row r="139" spans="1:19" ht="24.75" customHeight="1">
      <c r="A139" s="737" t="s">
        <v>276</v>
      </c>
      <c r="B139" s="404"/>
      <c r="C139" s="617"/>
      <c r="D139" s="53"/>
      <c r="E139" s="31" t="s">
        <v>279</v>
      </c>
      <c r="F139" s="738" t="str">
        <f>IF(D139="","",VLOOKUP(D139,営業種目・細目コードリスト!$A$2:$B$150,2,FALSE))</f>
        <v/>
      </c>
      <c r="G139" s="738"/>
      <c r="H139" s="738"/>
      <c r="I139" s="738"/>
      <c r="J139" s="400" t="s">
        <v>277</v>
      </c>
      <c r="K139" s="617"/>
      <c r="L139" s="53"/>
      <c r="M139" s="31" t="s">
        <v>280</v>
      </c>
      <c r="N139" s="739" t="str">
        <f>IF(OR(D139=0,L139=0),"",IF(VLOOKUP(D139,営業種目・細目コードリスト!$A$1:$W$150,MATCH(L139,営業種目・細目コードリスト!$A$1:$W$1,0),FALSE)=-1,"要確認",VLOOKUP(D139,営業種目・細目コードリスト!$A$1:$W$150,MATCH(L139,営業種目・細目コードリスト!$A$1:$W$1,0),FALSE)))</f>
        <v/>
      </c>
      <c r="O139" s="740"/>
      <c r="P139" s="740"/>
      <c r="Q139" s="741"/>
      <c r="S139" s="171" t="str">
        <f>IF(N139=0,"「細目名」を確認してください！",IF(N139="","「細目名」なしで良いですか？",""))</f>
        <v>「細目名」なしで良いですか？</v>
      </c>
    </row>
    <row r="140" spans="1:19" ht="24.75" customHeight="1">
      <c r="A140" s="742" t="s">
        <v>48</v>
      </c>
      <c r="B140" s="318"/>
      <c r="C140" s="759"/>
      <c r="D140" s="760"/>
      <c r="E140" s="761"/>
      <c r="F140" s="725" t="s">
        <v>223</v>
      </c>
      <c r="G140" s="746"/>
      <c r="H140" s="762"/>
      <c r="I140" s="761"/>
      <c r="J140" s="725" t="s">
        <v>49</v>
      </c>
      <c r="K140" s="746"/>
      <c r="L140" s="759"/>
      <c r="M140" s="761"/>
      <c r="N140" s="725" t="s">
        <v>50</v>
      </c>
      <c r="O140" s="746"/>
      <c r="P140" s="748" t="s">
        <v>8</v>
      </c>
      <c r="Q140" s="749"/>
    </row>
    <row r="141" spans="1:19" ht="24.75" customHeight="1">
      <c r="A141" s="378" t="s">
        <v>52</v>
      </c>
      <c r="B141" s="609"/>
      <c r="C141" s="763"/>
      <c r="D141" s="763"/>
      <c r="E141" s="763"/>
      <c r="F141" s="763"/>
      <c r="G141" s="763"/>
      <c r="H141" s="763"/>
      <c r="I141" s="763"/>
      <c r="J141" s="763"/>
      <c r="K141" s="763"/>
      <c r="L141" s="763"/>
      <c r="M141" s="763"/>
      <c r="N141" s="763"/>
      <c r="O141" s="763"/>
      <c r="P141" s="763"/>
      <c r="Q141" s="764"/>
    </row>
    <row r="142" spans="1:19" ht="24.75" customHeight="1" thickBot="1">
      <c r="A142" s="733" t="s">
        <v>51</v>
      </c>
      <c r="B142" s="734"/>
      <c r="C142" s="170" t="s">
        <v>562</v>
      </c>
      <c r="D142" s="168"/>
      <c r="E142" s="755"/>
      <c r="F142" s="755"/>
      <c r="G142" s="755"/>
      <c r="H142" s="755"/>
      <c r="I142" s="168" t="s">
        <v>561</v>
      </c>
      <c r="J142" s="168" t="s">
        <v>563</v>
      </c>
      <c r="K142" s="168"/>
      <c r="L142" s="755"/>
      <c r="M142" s="755"/>
      <c r="N142" s="755"/>
      <c r="O142" s="755"/>
      <c r="P142" s="168"/>
      <c r="Q142" s="169"/>
    </row>
    <row r="143" spans="1:19" ht="24.75" customHeight="1">
      <c r="A143" s="750" t="s">
        <v>46</v>
      </c>
      <c r="B143" s="751"/>
      <c r="C143" s="29" t="s">
        <v>368</v>
      </c>
      <c r="D143" s="752" t="s">
        <v>47</v>
      </c>
      <c r="E143" s="751"/>
      <c r="F143" s="758"/>
      <c r="G143" s="758"/>
      <c r="H143" s="758"/>
      <c r="I143" s="758"/>
      <c r="J143" s="752" t="s">
        <v>38</v>
      </c>
      <c r="K143" s="751"/>
      <c r="L143" s="752" t="str">
        <f>IF(基本情報入力シート!$C$3="","",基本情報入力シート!$C$3)</f>
        <v>工事</v>
      </c>
      <c r="M143" s="752"/>
      <c r="N143" s="752"/>
      <c r="O143" s="752"/>
      <c r="P143" s="752"/>
      <c r="Q143" s="754"/>
    </row>
    <row r="144" spans="1:19" ht="24.75" customHeight="1">
      <c r="A144" s="737" t="s">
        <v>276</v>
      </c>
      <c r="B144" s="404"/>
      <c r="C144" s="617"/>
      <c r="D144" s="53"/>
      <c r="E144" s="31" t="s">
        <v>279</v>
      </c>
      <c r="F144" s="738" t="str">
        <f>IF(D144="","",VLOOKUP(D144,営業種目・細目コードリスト!$A$2:$B$150,2,FALSE))</f>
        <v/>
      </c>
      <c r="G144" s="738"/>
      <c r="H144" s="738"/>
      <c r="I144" s="738"/>
      <c r="J144" s="400" t="s">
        <v>277</v>
      </c>
      <c r="K144" s="617"/>
      <c r="L144" s="53"/>
      <c r="M144" s="31" t="s">
        <v>280</v>
      </c>
      <c r="N144" s="739" t="str">
        <f>IF(OR(D144=0,L144=0),"",IF(VLOOKUP(D144,営業種目・細目コードリスト!$A$1:$W$150,MATCH(L144,営業種目・細目コードリスト!$A$1:$W$1,0),FALSE)=-1,"要確認",VLOOKUP(D144,営業種目・細目コードリスト!$A$1:$W$150,MATCH(L144,営業種目・細目コードリスト!$A$1:$W$1,0),FALSE)))</f>
        <v/>
      </c>
      <c r="O144" s="740"/>
      <c r="P144" s="740"/>
      <c r="Q144" s="741"/>
      <c r="S144" s="171" t="str">
        <f>IF(N144=0,"「細目名」を確認してください！",IF(N144="","「細目名」なしで良いですか？",""))</f>
        <v>「細目名」なしで良いですか？</v>
      </c>
    </row>
    <row r="145" spans="1:36" ht="24.75" customHeight="1">
      <c r="A145" s="742" t="s">
        <v>48</v>
      </c>
      <c r="B145" s="318"/>
      <c r="C145" s="759"/>
      <c r="D145" s="760"/>
      <c r="E145" s="761"/>
      <c r="F145" s="725" t="s">
        <v>223</v>
      </c>
      <c r="G145" s="746"/>
      <c r="H145" s="762"/>
      <c r="I145" s="761"/>
      <c r="J145" s="725" t="s">
        <v>49</v>
      </c>
      <c r="K145" s="746"/>
      <c r="L145" s="759"/>
      <c r="M145" s="761"/>
      <c r="N145" s="725" t="s">
        <v>50</v>
      </c>
      <c r="O145" s="746"/>
      <c r="P145" s="748" t="s">
        <v>8</v>
      </c>
      <c r="Q145" s="749"/>
    </row>
    <row r="146" spans="1:36" ht="24.75" customHeight="1">
      <c r="A146" s="378" t="s">
        <v>52</v>
      </c>
      <c r="B146" s="609"/>
      <c r="C146" s="763"/>
      <c r="D146" s="763"/>
      <c r="E146" s="763"/>
      <c r="F146" s="763"/>
      <c r="G146" s="763"/>
      <c r="H146" s="763"/>
      <c r="I146" s="763"/>
      <c r="J146" s="763"/>
      <c r="K146" s="763"/>
      <c r="L146" s="763"/>
      <c r="M146" s="763"/>
      <c r="N146" s="763"/>
      <c r="O146" s="763"/>
      <c r="P146" s="763"/>
      <c r="Q146" s="764"/>
    </row>
    <row r="147" spans="1:36" ht="24.75" customHeight="1" thickBot="1">
      <c r="A147" s="733" t="s">
        <v>51</v>
      </c>
      <c r="B147" s="734"/>
      <c r="C147" s="170" t="s">
        <v>562</v>
      </c>
      <c r="D147" s="168"/>
      <c r="E147" s="755"/>
      <c r="F147" s="755"/>
      <c r="G147" s="755"/>
      <c r="H147" s="755"/>
      <c r="I147" s="168" t="s">
        <v>561</v>
      </c>
      <c r="J147" s="168" t="s">
        <v>563</v>
      </c>
      <c r="K147" s="168"/>
      <c r="L147" s="755"/>
      <c r="M147" s="755"/>
      <c r="N147" s="755"/>
      <c r="O147" s="755"/>
      <c r="P147" s="168"/>
      <c r="Q147" s="169"/>
    </row>
    <row r="148" spans="1:36" ht="12" customHeight="1">
      <c r="A148" s="702" t="s">
        <v>272</v>
      </c>
      <c r="B148" s="702"/>
      <c r="C148" s="702"/>
      <c r="D148" s="702"/>
      <c r="E148" s="702"/>
      <c r="F148" s="702"/>
      <c r="G148" s="702"/>
      <c r="H148" s="702"/>
      <c r="I148" s="702"/>
      <c r="J148" s="702"/>
      <c r="K148" s="702"/>
      <c r="L148" s="702"/>
      <c r="M148" s="702"/>
      <c r="N148" s="702"/>
      <c r="O148" s="702"/>
      <c r="P148" s="702"/>
      <c r="Q148" s="702"/>
    </row>
    <row r="149" spans="1:36" ht="12" customHeight="1">
      <c r="A149" s="7" t="s">
        <v>260</v>
      </c>
      <c r="B149" s="7"/>
      <c r="C149" s="7"/>
      <c r="D149" s="7"/>
      <c r="E149" s="7"/>
      <c r="F149" s="7"/>
      <c r="G149" s="7"/>
      <c r="H149" s="7"/>
      <c r="I149" s="7"/>
      <c r="J149" s="7"/>
      <c r="K149" s="7"/>
      <c r="L149" s="7"/>
      <c r="M149" s="7"/>
      <c r="N149" s="7"/>
      <c r="O149" s="7"/>
      <c r="P149" s="7"/>
      <c r="Q149" s="7"/>
    </row>
    <row r="150" spans="1:36" ht="30" customHeight="1">
      <c r="A150" s="735" t="s">
        <v>581</v>
      </c>
      <c r="B150" s="735"/>
      <c r="C150" s="735"/>
      <c r="D150" s="735"/>
      <c r="E150" s="735"/>
      <c r="F150" s="735"/>
      <c r="G150" s="735"/>
      <c r="H150" s="735"/>
      <c r="I150" s="735"/>
      <c r="J150" s="735"/>
      <c r="K150" s="735"/>
      <c r="L150" s="735"/>
      <c r="M150" s="735"/>
      <c r="N150" s="735"/>
      <c r="O150" s="735"/>
      <c r="P150" s="735"/>
      <c r="Q150" s="735"/>
      <c r="R150" s="735"/>
      <c r="S150" s="100"/>
    </row>
    <row r="151" spans="1:36" ht="21" customHeight="1">
      <c r="A151" s="736" t="s">
        <v>582</v>
      </c>
      <c r="B151" s="736"/>
      <c r="C151" s="736"/>
      <c r="D151" s="736"/>
      <c r="E151" s="736"/>
      <c r="F151" s="736"/>
      <c r="G151" s="736"/>
      <c r="H151" s="736"/>
      <c r="I151" s="736"/>
      <c r="J151" s="736"/>
      <c r="K151" s="736"/>
      <c r="L151" s="736"/>
      <c r="M151" s="736"/>
      <c r="N151" s="736"/>
      <c r="O151" s="736"/>
      <c r="P151" s="736"/>
      <c r="Q151" s="736"/>
      <c r="R151" s="736"/>
      <c r="S151" s="735"/>
      <c r="T151" s="735"/>
      <c r="U151" s="735"/>
      <c r="V151" s="735"/>
      <c r="W151" s="735"/>
      <c r="X151" s="735"/>
      <c r="Y151" s="735"/>
      <c r="Z151" s="735"/>
      <c r="AA151" s="735"/>
      <c r="AB151" s="735"/>
      <c r="AC151" s="735"/>
      <c r="AD151" s="735"/>
      <c r="AE151" s="735"/>
      <c r="AF151" s="735"/>
      <c r="AG151" s="735"/>
      <c r="AH151" s="735"/>
      <c r="AI151" s="735"/>
      <c r="AJ151" s="735"/>
    </row>
    <row r="152" spans="1:36" ht="21" customHeight="1">
      <c r="A152" s="756" t="s">
        <v>539</v>
      </c>
      <c r="B152" s="756"/>
      <c r="C152" s="756"/>
      <c r="D152" s="756"/>
      <c r="E152" s="756"/>
      <c r="F152" s="756"/>
      <c r="G152" s="756"/>
      <c r="H152" s="756"/>
      <c r="I152" s="756"/>
      <c r="J152" s="756"/>
      <c r="K152" s="756"/>
      <c r="L152" s="756"/>
      <c r="M152" s="756"/>
      <c r="N152" s="756"/>
      <c r="O152" s="756"/>
      <c r="P152" s="756"/>
      <c r="Q152" s="756"/>
      <c r="R152" s="756"/>
    </row>
    <row r="153" spans="1:36" ht="9" customHeight="1">
      <c r="A153" s="61"/>
      <c r="B153" s="61"/>
      <c r="C153" s="61"/>
      <c r="D153" s="61"/>
      <c r="E153" s="61"/>
      <c r="F153" s="61"/>
      <c r="G153" s="61"/>
      <c r="H153" s="61"/>
      <c r="I153" s="61"/>
      <c r="J153" s="61"/>
      <c r="K153" s="61"/>
      <c r="L153" s="61"/>
      <c r="M153" s="61"/>
      <c r="N153" s="61"/>
      <c r="O153" s="61"/>
      <c r="P153" s="61"/>
      <c r="Q153" s="61"/>
    </row>
    <row r="154" spans="1:36" ht="21" customHeight="1">
      <c r="A154" s="656" t="s">
        <v>44</v>
      </c>
      <c r="B154" s="578"/>
      <c r="C154" s="578"/>
      <c r="D154" s="578"/>
      <c r="E154" s="578"/>
      <c r="F154" s="578"/>
      <c r="G154" s="578"/>
      <c r="H154" s="578"/>
      <c r="I154" s="578"/>
      <c r="J154" s="578"/>
      <c r="K154" s="578"/>
      <c r="L154" s="578"/>
      <c r="M154" s="578"/>
      <c r="N154" s="578"/>
      <c r="O154" s="578"/>
      <c r="P154" s="578"/>
      <c r="Q154" s="578"/>
    </row>
    <row r="155" spans="1:36" ht="14.25" customHeight="1" thickBot="1">
      <c r="A155" s="2" t="s">
        <v>45</v>
      </c>
      <c r="B155" s="2"/>
      <c r="C155" s="2"/>
      <c r="D155" s="2"/>
      <c r="E155" s="2"/>
      <c r="F155" s="2"/>
    </row>
    <row r="156" spans="1:36" ht="24.75" customHeight="1">
      <c r="A156" s="750" t="s">
        <v>46</v>
      </c>
      <c r="B156" s="751"/>
      <c r="C156" s="29" t="s">
        <v>369</v>
      </c>
      <c r="D156" s="752" t="s">
        <v>47</v>
      </c>
      <c r="E156" s="751"/>
      <c r="F156" s="753"/>
      <c r="G156" s="753"/>
      <c r="H156" s="753"/>
      <c r="I156" s="753"/>
      <c r="J156" s="752" t="s">
        <v>38</v>
      </c>
      <c r="K156" s="751"/>
      <c r="L156" s="752" t="str">
        <f>IF(基本情報入力シート!$C$3="","",基本情報入力シート!$C$3)</f>
        <v>工事</v>
      </c>
      <c r="M156" s="752"/>
      <c r="N156" s="752"/>
      <c r="O156" s="752"/>
      <c r="P156" s="752"/>
      <c r="Q156" s="754"/>
    </row>
    <row r="157" spans="1:36" ht="24.75" customHeight="1">
      <c r="A157" s="737" t="s">
        <v>276</v>
      </c>
      <c r="B157" s="404"/>
      <c r="C157" s="617"/>
      <c r="D157" s="122"/>
      <c r="E157" s="31" t="s">
        <v>279</v>
      </c>
      <c r="F157" s="738" t="str">
        <f>IF(D157="","",VLOOKUP(D157,営業種目・細目コードリスト!$A$2:$B$150,2,FALSE))</f>
        <v/>
      </c>
      <c r="G157" s="738"/>
      <c r="H157" s="738"/>
      <c r="I157" s="738"/>
      <c r="J157" s="400" t="s">
        <v>277</v>
      </c>
      <c r="K157" s="617"/>
      <c r="L157" s="122"/>
      <c r="M157" s="31" t="s">
        <v>280</v>
      </c>
      <c r="N157" s="739" t="str">
        <f>IF(OR(D157=0,L157=0),"",IF(VLOOKUP(D157,営業種目・細目コードリスト!$A$1:$W$150,MATCH(L157,営業種目・細目コードリスト!$A$1:$W$1,0),FALSE)=-1,"要確認",VLOOKUP(D157,営業種目・細目コードリスト!$A$1:$W$150,MATCH(L157,営業種目・細目コードリスト!$A$1:$W$1,0),FALSE)))</f>
        <v/>
      </c>
      <c r="O157" s="740"/>
      <c r="P157" s="740"/>
      <c r="Q157" s="741"/>
      <c r="S157" s="171" t="str">
        <f>IF(N157=0,"「細目名」を確認してください！",IF(N157="","「細目名」なしで良いですか？",""))</f>
        <v>「細目名」なしで良いですか？</v>
      </c>
    </row>
    <row r="158" spans="1:36" ht="24.75" customHeight="1">
      <c r="A158" s="742" t="s">
        <v>48</v>
      </c>
      <c r="B158" s="318"/>
      <c r="C158" s="743"/>
      <c r="D158" s="744"/>
      <c r="E158" s="745"/>
      <c r="F158" s="725" t="s">
        <v>223</v>
      </c>
      <c r="G158" s="746"/>
      <c r="H158" s="747"/>
      <c r="I158" s="745"/>
      <c r="J158" s="725" t="s">
        <v>49</v>
      </c>
      <c r="K158" s="746"/>
      <c r="L158" s="743"/>
      <c r="M158" s="745"/>
      <c r="N158" s="725" t="s">
        <v>50</v>
      </c>
      <c r="O158" s="746"/>
      <c r="P158" s="748" t="s">
        <v>8</v>
      </c>
      <c r="Q158" s="749"/>
    </row>
    <row r="159" spans="1:36" ht="24.75" customHeight="1">
      <c r="A159" s="378" t="s">
        <v>52</v>
      </c>
      <c r="B159" s="609"/>
      <c r="C159" s="731"/>
      <c r="D159" s="731"/>
      <c r="E159" s="731"/>
      <c r="F159" s="731"/>
      <c r="G159" s="731"/>
      <c r="H159" s="731"/>
      <c r="I159" s="731"/>
      <c r="J159" s="731"/>
      <c r="K159" s="731"/>
      <c r="L159" s="731"/>
      <c r="M159" s="731"/>
      <c r="N159" s="731"/>
      <c r="O159" s="731"/>
      <c r="P159" s="731"/>
      <c r="Q159" s="732"/>
    </row>
    <row r="160" spans="1:36" ht="24.75" customHeight="1" thickBot="1">
      <c r="A160" s="733" t="s">
        <v>51</v>
      </c>
      <c r="B160" s="734"/>
      <c r="C160" s="170" t="s">
        <v>562</v>
      </c>
      <c r="D160" s="168"/>
      <c r="E160" s="755"/>
      <c r="F160" s="755"/>
      <c r="G160" s="755"/>
      <c r="H160" s="755"/>
      <c r="I160" s="168" t="s">
        <v>561</v>
      </c>
      <c r="J160" s="168" t="s">
        <v>563</v>
      </c>
      <c r="K160" s="168"/>
      <c r="L160" s="755"/>
      <c r="M160" s="755"/>
      <c r="N160" s="755"/>
      <c r="O160" s="755"/>
      <c r="P160" s="168"/>
      <c r="Q160" s="169"/>
    </row>
    <row r="161" spans="1:19" ht="24.75" customHeight="1">
      <c r="A161" s="750" t="s">
        <v>46</v>
      </c>
      <c r="B161" s="751"/>
      <c r="C161" s="29" t="s">
        <v>370</v>
      </c>
      <c r="D161" s="752" t="s">
        <v>47</v>
      </c>
      <c r="E161" s="751"/>
      <c r="F161" s="753"/>
      <c r="G161" s="753"/>
      <c r="H161" s="753"/>
      <c r="I161" s="753"/>
      <c r="J161" s="752" t="s">
        <v>38</v>
      </c>
      <c r="K161" s="751"/>
      <c r="L161" s="752" t="str">
        <f>IF(基本情報入力シート!$C$3="","",基本情報入力シート!$C$3)</f>
        <v>工事</v>
      </c>
      <c r="M161" s="752"/>
      <c r="N161" s="752"/>
      <c r="O161" s="752"/>
      <c r="P161" s="752"/>
      <c r="Q161" s="754"/>
    </row>
    <row r="162" spans="1:19" ht="24.75" customHeight="1">
      <c r="A162" s="737" t="s">
        <v>276</v>
      </c>
      <c r="B162" s="404"/>
      <c r="C162" s="617"/>
      <c r="D162" s="122"/>
      <c r="E162" s="31" t="s">
        <v>279</v>
      </c>
      <c r="F162" s="738" t="str">
        <f>IF(D162="","",VLOOKUP(D162,営業種目・細目コードリスト!$A$2:$B$150,2,FALSE))</f>
        <v/>
      </c>
      <c r="G162" s="738"/>
      <c r="H162" s="738"/>
      <c r="I162" s="738"/>
      <c r="J162" s="400" t="s">
        <v>277</v>
      </c>
      <c r="K162" s="617"/>
      <c r="L162" s="122"/>
      <c r="M162" s="31" t="s">
        <v>280</v>
      </c>
      <c r="N162" s="739" t="str">
        <f>IF(OR(D162=0,L162=0),"",IF(VLOOKUP(D162,営業種目・細目コードリスト!$A$1:$W$150,MATCH(L162,営業種目・細目コードリスト!$A$1:$W$1,0),FALSE)=-1,"要確認",VLOOKUP(D162,営業種目・細目コードリスト!$A$1:$W$150,MATCH(L162,営業種目・細目コードリスト!$A$1:$W$1,0),FALSE)))</f>
        <v/>
      </c>
      <c r="O162" s="740"/>
      <c r="P162" s="740"/>
      <c r="Q162" s="741"/>
      <c r="S162" s="171" t="str">
        <f>IF(N162=0,"「細目名」を確認してください！",IF(N162="","「細目名」なしで良いですか？",""))</f>
        <v>「細目名」なしで良いですか？</v>
      </c>
    </row>
    <row r="163" spans="1:19" ht="24.75" customHeight="1">
      <c r="A163" s="742" t="s">
        <v>48</v>
      </c>
      <c r="B163" s="318"/>
      <c r="C163" s="743"/>
      <c r="D163" s="744"/>
      <c r="E163" s="745"/>
      <c r="F163" s="725" t="s">
        <v>223</v>
      </c>
      <c r="G163" s="746"/>
      <c r="H163" s="747"/>
      <c r="I163" s="745"/>
      <c r="J163" s="725" t="s">
        <v>49</v>
      </c>
      <c r="K163" s="746"/>
      <c r="L163" s="743"/>
      <c r="M163" s="745"/>
      <c r="N163" s="725" t="s">
        <v>50</v>
      </c>
      <c r="O163" s="746"/>
      <c r="P163" s="748" t="s">
        <v>8</v>
      </c>
      <c r="Q163" s="749"/>
    </row>
    <row r="164" spans="1:19" ht="24.75" customHeight="1">
      <c r="A164" s="378" t="s">
        <v>52</v>
      </c>
      <c r="B164" s="609"/>
      <c r="C164" s="731"/>
      <c r="D164" s="731"/>
      <c r="E164" s="731"/>
      <c r="F164" s="731"/>
      <c r="G164" s="731"/>
      <c r="H164" s="731"/>
      <c r="I164" s="731"/>
      <c r="J164" s="731"/>
      <c r="K164" s="731"/>
      <c r="L164" s="731"/>
      <c r="M164" s="731"/>
      <c r="N164" s="731"/>
      <c r="O164" s="731"/>
      <c r="P164" s="731"/>
      <c r="Q164" s="732"/>
    </row>
    <row r="165" spans="1:19" ht="24.75" customHeight="1" thickBot="1">
      <c r="A165" s="733" t="s">
        <v>51</v>
      </c>
      <c r="B165" s="734"/>
      <c r="C165" s="170" t="s">
        <v>562</v>
      </c>
      <c r="D165" s="168"/>
      <c r="E165" s="755"/>
      <c r="F165" s="755"/>
      <c r="G165" s="755"/>
      <c r="H165" s="755"/>
      <c r="I165" s="168" t="s">
        <v>561</v>
      </c>
      <c r="J165" s="168" t="s">
        <v>563</v>
      </c>
      <c r="K165" s="168"/>
      <c r="L165" s="755"/>
      <c r="M165" s="755"/>
      <c r="N165" s="755"/>
      <c r="O165" s="755"/>
      <c r="P165" s="168"/>
      <c r="Q165" s="169"/>
    </row>
    <row r="166" spans="1:19" ht="24.75" customHeight="1">
      <c r="A166" s="750" t="s">
        <v>46</v>
      </c>
      <c r="B166" s="751"/>
      <c r="C166" s="29" t="s">
        <v>371</v>
      </c>
      <c r="D166" s="752" t="s">
        <v>47</v>
      </c>
      <c r="E166" s="751"/>
      <c r="F166" s="753"/>
      <c r="G166" s="753"/>
      <c r="H166" s="753"/>
      <c r="I166" s="753"/>
      <c r="J166" s="752" t="s">
        <v>38</v>
      </c>
      <c r="K166" s="751"/>
      <c r="L166" s="752" t="str">
        <f>IF(基本情報入力シート!$C$3="","",基本情報入力シート!$C$3)</f>
        <v>工事</v>
      </c>
      <c r="M166" s="752"/>
      <c r="N166" s="752"/>
      <c r="O166" s="752"/>
      <c r="P166" s="752"/>
      <c r="Q166" s="754"/>
    </row>
    <row r="167" spans="1:19" ht="24.75" customHeight="1">
      <c r="A167" s="737" t="s">
        <v>276</v>
      </c>
      <c r="B167" s="404"/>
      <c r="C167" s="617"/>
      <c r="D167" s="122"/>
      <c r="E167" s="31" t="s">
        <v>279</v>
      </c>
      <c r="F167" s="738" t="str">
        <f>IF(D167="","",VLOOKUP(D167,営業種目・細目コードリスト!$A$2:$B$150,2,FALSE))</f>
        <v/>
      </c>
      <c r="G167" s="738"/>
      <c r="H167" s="738"/>
      <c r="I167" s="738"/>
      <c r="J167" s="400" t="s">
        <v>277</v>
      </c>
      <c r="K167" s="617"/>
      <c r="L167" s="122"/>
      <c r="M167" s="31" t="s">
        <v>280</v>
      </c>
      <c r="N167" s="739" t="str">
        <f>IF(OR(D167=0,L167=0),"",IF(VLOOKUP(D167,営業種目・細目コードリスト!$A$1:$W$150,MATCH(L167,営業種目・細目コードリスト!$A$1:$W$1,0),FALSE)=-1,"要確認",VLOOKUP(D167,営業種目・細目コードリスト!$A$1:$W$150,MATCH(L167,営業種目・細目コードリスト!$A$1:$W$1,0),FALSE)))</f>
        <v/>
      </c>
      <c r="O167" s="740"/>
      <c r="P167" s="740"/>
      <c r="Q167" s="741"/>
      <c r="S167" s="171" t="str">
        <f>IF(N167=0,"「細目名」を確認してください！",IF(N167="","「細目名」なしで良いですか？",""))</f>
        <v>「細目名」なしで良いですか？</v>
      </c>
    </row>
    <row r="168" spans="1:19" ht="24.75" customHeight="1">
      <c r="A168" s="742" t="s">
        <v>48</v>
      </c>
      <c r="B168" s="318"/>
      <c r="C168" s="743"/>
      <c r="D168" s="744"/>
      <c r="E168" s="745"/>
      <c r="F168" s="725" t="s">
        <v>223</v>
      </c>
      <c r="G168" s="746"/>
      <c r="H168" s="747"/>
      <c r="I168" s="745"/>
      <c r="J168" s="725" t="s">
        <v>49</v>
      </c>
      <c r="K168" s="746"/>
      <c r="L168" s="743"/>
      <c r="M168" s="745"/>
      <c r="N168" s="725" t="s">
        <v>50</v>
      </c>
      <c r="O168" s="746"/>
      <c r="P168" s="748" t="s">
        <v>8</v>
      </c>
      <c r="Q168" s="749"/>
    </row>
    <row r="169" spans="1:19" ht="24.75" customHeight="1">
      <c r="A169" s="378" t="s">
        <v>52</v>
      </c>
      <c r="B169" s="609"/>
      <c r="C169" s="731"/>
      <c r="D169" s="731"/>
      <c r="E169" s="731"/>
      <c r="F169" s="731"/>
      <c r="G169" s="731"/>
      <c r="H169" s="731"/>
      <c r="I169" s="731"/>
      <c r="J169" s="731"/>
      <c r="K169" s="731"/>
      <c r="L169" s="731"/>
      <c r="M169" s="731"/>
      <c r="N169" s="731"/>
      <c r="O169" s="731"/>
      <c r="P169" s="731"/>
      <c r="Q169" s="732"/>
    </row>
    <row r="170" spans="1:19" ht="24.75" customHeight="1" thickBot="1">
      <c r="A170" s="733" t="s">
        <v>51</v>
      </c>
      <c r="B170" s="734"/>
      <c r="C170" s="170" t="s">
        <v>562</v>
      </c>
      <c r="D170" s="168"/>
      <c r="E170" s="167"/>
      <c r="F170" s="167"/>
      <c r="G170" s="167"/>
      <c r="H170" s="167"/>
      <c r="I170" s="168" t="s">
        <v>561</v>
      </c>
      <c r="J170" s="168" t="s">
        <v>563</v>
      </c>
      <c r="K170" s="168"/>
      <c r="L170" s="755"/>
      <c r="M170" s="755"/>
      <c r="N170" s="755"/>
      <c r="O170" s="755"/>
      <c r="P170" s="168"/>
      <c r="Q170" s="169"/>
    </row>
    <row r="171" spans="1:19" ht="24.75" customHeight="1">
      <c r="A171" s="750" t="s">
        <v>46</v>
      </c>
      <c r="B171" s="751"/>
      <c r="C171" s="29" t="s">
        <v>372</v>
      </c>
      <c r="D171" s="752" t="s">
        <v>47</v>
      </c>
      <c r="E171" s="751"/>
      <c r="F171" s="753"/>
      <c r="G171" s="753"/>
      <c r="H171" s="753"/>
      <c r="I171" s="753"/>
      <c r="J171" s="752" t="s">
        <v>38</v>
      </c>
      <c r="K171" s="751"/>
      <c r="L171" s="752" t="str">
        <f>IF(基本情報入力シート!$C$3="","",基本情報入力シート!$C$3)</f>
        <v>工事</v>
      </c>
      <c r="M171" s="752"/>
      <c r="N171" s="752"/>
      <c r="O171" s="752"/>
      <c r="P171" s="752"/>
      <c r="Q171" s="754"/>
    </row>
    <row r="172" spans="1:19" ht="24.75" customHeight="1">
      <c r="A172" s="737" t="s">
        <v>276</v>
      </c>
      <c r="B172" s="404"/>
      <c r="C172" s="617"/>
      <c r="D172" s="122"/>
      <c r="E172" s="31" t="s">
        <v>279</v>
      </c>
      <c r="F172" s="738" t="str">
        <f>IF(D172="","",VLOOKUP(D172,営業種目・細目コードリスト!$A$2:$B$150,2,FALSE))</f>
        <v/>
      </c>
      <c r="G172" s="738"/>
      <c r="H172" s="738"/>
      <c r="I172" s="738"/>
      <c r="J172" s="400" t="s">
        <v>277</v>
      </c>
      <c r="K172" s="617"/>
      <c r="L172" s="122"/>
      <c r="M172" s="31" t="s">
        <v>280</v>
      </c>
      <c r="N172" s="739" t="str">
        <f>IF(OR(D172=0,L172=0),"",IF(VLOOKUP(D172,営業種目・細目コードリスト!$A$1:$W$150,MATCH(L172,営業種目・細目コードリスト!$A$1:$W$1,0),FALSE)=-1,"要確認",VLOOKUP(D172,営業種目・細目コードリスト!$A$1:$W$150,MATCH(L172,営業種目・細目コードリスト!$A$1:$W$1,0),FALSE)))</f>
        <v/>
      </c>
      <c r="O172" s="740"/>
      <c r="P172" s="740"/>
      <c r="Q172" s="741"/>
      <c r="S172" s="171" t="str">
        <f>IF(N172=0,"「細目名」を確認してください！",IF(N172="","「細目名」なしで良いですか？",""))</f>
        <v>「細目名」なしで良いですか？</v>
      </c>
    </row>
    <row r="173" spans="1:19" ht="24.75" customHeight="1">
      <c r="A173" s="742" t="s">
        <v>48</v>
      </c>
      <c r="B173" s="318"/>
      <c r="C173" s="743"/>
      <c r="D173" s="744"/>
      <c r="E173" s="745"/>
      <c r="F173" s="725" t="s">
        <v>223</v>
      </c>
      <c r="G173" s="746"/>
      <c r="H173" s="747"/>
      <c r="I173" s="745"/>
      <c r="J173" s="725" t="s">
        <v>49</v>
      </c>
      <c r="K173" s="746"/>
      <c r="L173" s="743"/>
      <c r="M173" s="745"/>
      <c r="N173" s="725" t="s">
        <v>50</v>
      </c>
      <c r="O173" s="746"/>
      <c r="P173" s="748" t="s">
        <v>8</v>
      </c>
      <c r="Q173" s="749"/>
    </row>
    <row r="174" spans="1:19" ht="24.75" customHeight="1">
      <c r="A174" s="378" t="s">
        <v>52</v>
      </c>
      <c r="B174" s="609"/>
      <c r="C174" s="731"/>
      <c r="D174" s="731"/>
      <c r="E174" s="731"/>
      <c r="F174" s="731"/>
      <c r="G174" s="731"/>
      <c r="H174" s="731"/>
      <c r="I174" s="731"/>
      <c r="J174" s="731"/>
      <c r="K174" s="731"/>
      <c r="L174" s="731"/>
      <c r="M174" s="731"/>
      <c r="N174" s="731"/>
      <c r="O174" s="731"/>
      <c r="P174" s="731"/>
      <c r="Q174" s="732"/>
    </row>
    <row r="175" spans="1:19" ht="24.75" customHeight="1" thickBot="1">
      <c r="A175" s="733" t="s">
        <v>51</v>
      </c>
      <c r="B175" s="734"/>
      <c r="C175" s="170" t="s">
        <v>562</v>
      </c>
      <c r="D175" s="168"/>
      <c r="E175" s="755"/>
      <c r="F175" s="755"/>
      <c r="G175" s="755"/>
      <c r="H175" s="755"/>
      <c r="I175" s="168" t="s">
        <v>561</v>
      </c>
      <c r="J175" s="168" t="s">
        <v>563</v>
      </c>
      <c r="K175" s="168"/>
      <c r="L175" s="755"/>
      <c r="M175" s="755"/>
      <c r="N175" s="755"/>
      <c r="O175" s="755"/>
      <c r="P175" s="168"/>
      <c r="Q175" s="169"/>
    </row>
    <row r="176" spans="1:19" ht="24.75" customHeight="1">
      <c r="A176" s="750" t="s">
        <v>46</v>
      </c>
      <c r="B176" s="751"/>
      <c r="C176" s="29" t="s">
        <v>373</v>
      </c>
      <c r="D176" s="752" t="s">
        <v>47</v>
      </c>
      <c r="E176" s="751"/>
      <c r="F176" s="753"/>
      <c r="G176" s="753"/>
      <c r="H176" s="753"/>
      <c r="I176" s="753"/>
      <c r="J176" s="752" t="s">
        <v>38</v>
      </c>
      <c r="K176" s="751"/>
      <c r="L176" s="752" t="str">
        <f>IF(基本情報入力シート!$C$3="","",基本情報入力シート!$C$3)</f>
        <v>工事</v>
      </c>
      <c r="M176" s="752"/>
      <c r="N176" s="752"/>
      <c r="O176" s="752"/>
      <c r="P176" s="752"/>
      <c r="Q176" s="754"/>
    </row>
    <row r="177" spans="1:36" ht="24.75" customHeight="1">
      <c r="A177" s="737" t="s">
        <v>276</v>
      </c>
      <c r="B177" s="404"/>
      <c r="C177" s="617"/>
      <c r="D177" s="122"/>
      <c r="E177" s="31" t="s">
        <v>279</v>
      </c>
      <c r="F177" s="738" t="str">
        <f>IF(D177="","",VLOOKUP(D177,営業種目・細目コードリスト!$A$2:$B$150,2,FALSE))</f>
        <v/>
      </c>
      <c r="G177" s="738"/>
      <c r="H177" s="738"/>
      <c r="I177" s="738"/>
      <c r="J177" s="400" t="s">
        <v>277</v>
      </c>
      <c r="K177" s="617"/>
      <c r="L177" s="122"/>
      <c r="M177" s="31" t="s">
        <v>280</v>
      </c>
      <c r="N177" s="739" t="str">
        <f>IF(OR(D177=0,L177=0),"",IF(VLOOKUP(D177,営業種目・細目コードリスト!$A$1:$W$150,MATCH(L177,営業種目・細目コードリスト!$A$1:$W$1,0),FALSE)=-1,"要確認",VLOOKUP(D177,営業種目・細目コードリスト!$A$1:$W$150,MATCH(L177,営業種目・細目コードリスト!$A$1:$W$1,0),FALSE)))</f>
        <v/>
      </c>
      <c r="O177" s="740"/>
      <c r="P177" s="740"/>
      <c r="Q177" s="741"/>
      <c r="S177" s="171" t="str">
        <f>IF(N177=0,"「細目名」を確認してください！",IF(N177="","「細目名」なしで良いですか？",""))</f>
        <v>「細目名」なしで良いですか？</v>
      </c>
    </row>
    <row r="178" spans="1:36" ht="24.75" customHeight="1">
      <c r="A178" s="742" t="s">
        <v>48</v>
      </c>
      <c r="B178" s="318"/>
      <c r="C178" s="743"/>
      <c r="D178" s="744"/>
      <c r="E178" s="745"/>
      <c r="F178" s="725" t="s">
        <v>223</v>
      </c>
      <c r="G178" s="746"/>
      <c r="H178" s="747"/>
      <c r="I178" s="745"/>
      <c r="J178" s="725" t="s">
        <v>49</v>
      </c>
      <c r="K178" s="746"/>
      <c r="L178" s="743"/>
      <c r="M178" s="745"/>
      <c r="N178" s="725" t="s">
        <v>50</v>
      </c>
      <c r="O178" s="746"/>
      <c r="P178" s="748" t="s">
        <v>8</v>
      </c>
      <c r="Q178" s="749"/>
    </row>
    <row r="179" spans="1:36" ht="24.75" customHeight="1">
      <c r="A179" s="378" t="s">
        <v>52</v>
      </c>
      <c r="B179" s="609"/>
      <c r="C179" s="731"/>
      <c r="D179" s="731"/>
      <c r="E179" s="731"/>
      <c r="F179" s="731"/>
      <c r="G179" s="731"/>
      <c r="H179" s="731"/>
      <c r="I179" s="731"/>
      <c r="J179" s="731"/>
      <c r="K179" s="731"/>
      <c r="L179" s="731"/>
      <c r="M179" s="731"/>
      <c r="N179" s="731"/>
      <c r="O179" s="731"/>
      <c r="P179" s="731"/>
      <c r="Q179" s="732"/>
    </row>
    <row r="180" spans="1:36" ht="24.75" customHeight="1" thickBot="1">
      <c r="A180" s="733" t="s">
        <v>51</v>
      </c>
      <c r="B180" s="734"/>
      <c r="C180" s="170" t="s">
        <v>562</v>
      </c>
      <c r="D180" s="168"/>
      <c r="E180" s="755"/>
      <c r="F180" s="755"/>
      <c r="G180" s="755"/>
      <c r="H180" s="755"/>
      <c r="I180" s="168" t="s">
        <v>561</v>
      </c>
      <c r="J180" s="168" t="s">
        <v>563</v>
      </c>
      <c r="K180" s="168"/>
      <c r="L180" s="755"/>
      <c r="M180" s="755"/>
      <c r="N180" s="755"/>
      <c r="O180" s="755"/>
      <c r="P180" s="168"/>
      <c r="Q180" s="169"/>
    </row>
    <row r="181" spans="1:36" ht="24.75" customHeight="1">
      <c r="A181" s="750" t="s">
        <v>46</v>
      </c>
      <c r="B181" s="751"/>
      <c r="C181" s="29" t="s">
        <v>374</v>
      </c>
      <c r="D181" s="752" t="s">
        <v>47</v>
      </c>
      <c r="E181" s="751"/>
      <c r="F181" s="753"/>
      <c r="G181" s="753"/>
      <c r="H181" s="753"/>
      <c r="I181" s="753"/>
      <c r="J181" s="752" t="s">
        <v>38</v>
      </c>
      <c r="K181" s="751"/>
      <c r="L181" s="752" t="str">
        <f>IF(基本情報入力シート!$C$3="","",基本情報入力シート!$C$3)</f>
        <v>工事</v>
      </c>
      <c r="M181" s="752"/>
      <c r="N181" s="752"/>
      <c r="O181" s="752"/>
      <c r="P181" s="752"/>
      <c r="Q181" s="754"/>
    </row>
    <row r="182" spans="1:36" ht="24.75" customHeight="1">
      <c r="A182" s="737" t="s">
        <v>276</v>
      </c>
      <c r="B182" s="404"/>
      <c r="C182" s="617"/>
      <c r="D182" s="122"/>
      <c r="E182" s="31" t="s">
        <v>279</v>
      </c>
      <c r="F182" s="738" t="str">
        <f>IF(D182="","",VLOOKUP(D182,営業種目・細目コードリスト!$A$2:$B$150,2,FALSE))</f>
        <v/>
      </c>
      <c r="G182" s="738"/>
      <c r="H182" s="738"/>
      <c r="I182" s="738"/>
      <c r="J182" s="400" t="s">
        <v>277</v>
      </c>
      <c r="K182" s="617"/>
      <c r="L182" s="122"/>
      <c r="M182" s="31" t="s">
        <v>280</v>
      </c>
      <c r="N182" s="739" t="str">
        <f>IF(OR(D182=0,L182=0),"",IF(VLOOKUP(D182,営業種目・細目コードリスト!$A$1:$W$150,MATCH(L182,営業種目・細目コードリスト!$A$1:$W$1,0),FALSE)=-1,"要確認",VLOOKUP(D182,営業種目・細目コードリスト!$A$1:$W$150,MATCH(L182,営業種目・細目コードリスト!$A$1:$W$1,0),FALSE)))</f>
        <v/>
      </c>
      <c r="O182" s="740"/>
      <c r="P182" s="740"/>
      <c r="Q182" s="741"/>
      <c r="S182" s="171" t="str">
        <f>IF(N182=0,"「細目名」を確認してください！",IF(N182="","「細目名」なしで良いですか？",""))</f>
        <v>「細目名」なしで良いですか？</v>
      </c>
    </row>
    <row r="183" spans="1:36" ht="24.75" customHeight="1">
      <c r="A183" s="742" t="s">
        <v>48</v>
      </c>
      <c r="B183" s="318"/>
      <c r="C183" s="743"/>
      <c r="D183" s="744"/>
      <c r="E183" s="745"/>
      <c r="F183" s="725" t="s">
        <v>223</v>
      </c>
      <c r="G183" s="746"/>
      <c r="H183" s="747"/>
      <c r="I183" s="745"/>
      <c r="J183" s="725" t="s">
        <v>49</v>
      </c>
      <c r="K183" s="746"/>
      <c r="L183" s="743"/>
      <c r="M183" s="745"/>
      <c r="N183" s="725" t="s">
        <v>50</v>
      </c>
      <c r="O183" s="746"/>
      <c r="P183" s="748" t="s">
        <v>8</v>
      </c>
      <c r="Q183" s="749"/>
    </row>
    <row r="184" spans="1:36" ht="24.75" customHeight="1">
      <c r="A184" s="378" t="s">
        <v>52</v>
      </c>
      <c r="B184" s="609"/>
      <c r="C184" s="731"/>
      <c r="D184" s="731"/>
      <c r="E184" s="731"/>
      <c r="F184" s="731"/>
      <c r="G184" s="731"/>
      <c r="H184" s="731"/>
      <c r="I184" s="731"/>
      <c r="J184" s="731"/>
      <c r="K184" s="731"/>
      <c r="L184" s="731"/>
      <c r="M184" s="731"/>
      <c r="N184" s="731"/>
      <c r="O184" s="731"/>
      <c r="P184" s="731"/>
      <c r="Q184" s="732"/>
    </row>
    <row r="185" spans="1:36" ht="24.75" customHeight="1" thickBot="1">
      <c r="A185" s="733" t="s">
        <v>51</v>
      </c>
      <c r="B185" s="734"/>
      <c r="C185" s="170" t="s">
        <v>562</v>
      </c>
      <c r="D185" s="168"/>
      <c r="E185" s="755"/>
      <c r="F185" s="755"/>
      <c r="G185" s="755"/>
      <c r="H185" s="755"/>
      <c r="I185" s="168" t="s">
        <v>561</v>
      </c>
      <c r="J185" s="168" t="s">
        <v>563</v>
      </c>
      <c r="K185" s="168"/>
      <c r="L185" s="755"/>
      <c r="M185" s="755"/>
      <c r="N185" s="755"/>
      <c r="O185" s="755"/>
      <c r="P185" s="168"/>
      <c r="Q185" s="169"/>
    </row>
    <row r="186" spans="1:36" ht="12" customHeight="1">
      <c r="A186" s="702" t="s">
        <v>272</v>
      </c>
      <c r="B186" s="702"/>
      <c r="C186" s="702"/>
      <c r="D186" s="702"/>
      <c r="E186" s="702"/>
      <c r="F186" s="702"/>
      <c r="G186" s="702"/>
      <c r="H186" s="702"/>
      <c r="I186" s="702"/>
      <c r="J186" s="702"/>
      <c r="K186" s="702"/>
      <c r="L186" s="702"/>
      <c r="M186" s="702"/>
      <c r="N186" s="702"/>
      <c r="O186" s="702"/>
      <c r="P186" s="702"/>
      <c r="Q186" s="702"/>
    </row>
    <row r="187" spans="1:36" ht="12" customHeight="1">
      <c r="A187" s="7" t="s">
        <v>260</v>
      </c>
      <c r="B187" s="7"/>
      <c r="C187" s="7"/>
      <c r="D187" s="7"/>
      <c r="E187" s="7"/>
      <c r="F187" s="7"/>
      <c r="G187" s="7"/>
      <c r="H187" s="7"/>
      <c r="I187" s="7"/>
      <c r="J187" s="7"/>
      <c r="K187" s="7"/>
      <c r="L187" s="7"/>
      <c r="M187" s="7"/>
      <c r="N187" s="7"/>
      <c r="O187" s="7"/>
      <c r="P187" s="7"/>
      <c r="Q187" s="7"/>
    </row>
    <row r="188" spans="1:36" ht="30" customHeight="1">
      <c r="A188" s="735" t="s">
        <v>581</v>
      </c>
      <c r="B188" s="735"/>
      <c r="C188" s="735"/>
      <c r="D188" s="735"/>
      <c r="E188" s="735"/>
      <c r="F188" s="735"/>
      <c r="G188" s="735"/>
      <c r="H188" s="735"/>
      <c r="I188" s="735"/>
      <c r="J188" s="735"/>
      <c r="K188" s="735"/>
      <c r="L188" s="735"/>
      <c r="M188" s="735"/>
      <c r="N188" s="735"/>
      <c r="O188" s="735"/>
      <c r="P188" s="735"/>
      <c r="Q188" s="735"/>
      <c r="R188" s="735"/>
      <c r="S188" s="100"/>
    </row>
    <row r="189" spans="1:36" ht="21" customHeight="1">
      <c r="A189" s="736" t="s">
        <v>582</v>
      </c>
      <c r="B189" s="736"/>
      <c r="C189" s="736"/>
      <c r="D189" s="736"/>
      <c r="E189" s="736"/>
      <c r="F189" s="736"/>
      <c r="G189" s="736"/>
      <c r="H189" s="736"/>
      <c r="I189" s="736"/>
      <c r="J189" s="736"/>
      <c r="K189" s="736"/>
      <c r="L189" s="736"/>
      <c r="M189" s="736"/>
      <c r="N189" s="736"/>
      <c r="O189" s="736"/>
      <c r="P189" s="736"/>
      <c r="Q189" s="736"/>
      <c r="R189" s="736"/>
      <c r="S189" s="735"/>
      <c r="T189" s="735"/>
      <c r="U189" s="735"/>
      <c r="V189" s="735"/>
      <c r="W189" s="735"/>
      <c r="X189" s="735"/>
      <c r="Y189" s="735"/>
      <c r="Z189" s="735"/>
      <c r="AA189" s="735"/>
      <c r="AB189" s="735"/>
      <c r="AC189" s="735"/>
      <c r="AD189" s="735"/>
      <c r="AE189" s="735"/>
      <c r="AF189" s="735"/>
      <c r="AG189" s="735"/>
      <c r="AH189" s="735"/>
      <c r="AI189" s="735"/>
      <c r="AJ189" s="735"/>
    </row>
    <row r="190" spans="1:36" ht="21" customHeight="1">
      <c r="A190" s="756" t="s">
        <v>539</v>
      </c>
      <c r="B190" s="756"/>
      <c r="C190" s="756"/>
      <c r="D190" s="756"/>
      <c r="E190" s="756"/>
      <c r="F190" s="756"/>
      <c r="G190" s="756"/>
      <c r="H190" s="756"/>
      <c r="I190" s="756"/>
      <c r="J190" s="756"/>
      <c r="K190" s="756"/>
      <c r="L190" s="756"/>
      <c r="M190" s="756"/>
      <c r="N190" s="756"/>
      <c r="O190" s="756"/>
      <c r="P190" s="756"/>
      <c r="Q190" s="756"/>
      <c r="R190" s="756"/>
    </row>
    <row r="191" spans="1:36" ht="9" customHeight="1">
      <c r="A191" s="61"/>
      <c r="B191" s="61"/>
      <c r="C191" s="61"/>
      <c r="D191" s="61"/>
      <c r="E191" s="61"/>
      <c r="F191" s="61"/>
      <c r="G191" s="61"/>
      <c r="H191" s="61"/>
      <c r="I191" s="61"/>
      <c r="J191" s="61"/>
      <c r="K191" s="61"/>
      <c r="L191" s="61"/>
      <c r="M191" s="61"/>
      <c r="N191" s="61"/>
      <c r="O191" s="61"/>
      <c r="P191" s="61"/>
      <c r="Q191" s="61"/>
    </row>
    <row r="192" spans="1:36" ht="21" customHeight="1">
      <c r="A192" s="656" t="s">
        <v>44</v>
      </c>
      <c r="B192" s="578"/>
      <c r="C192" s="578"/>
      <c r="D192" s="578"/>
      <c r="E192" s="578"/>
      <c r="F192" s="578"/>
      <c r="G192" s="578"/>
      <c r="H192" s="578"/>
      <c r="I192" s="578"/>
      <c r="J192" s="578"/>
      <c r="K192" s="578"/>
      <c r="L192" s="578"/>
      <c r="M192" s="578"/>
      <c r="N192" s="578"/>
      <c r="O192" s="578"/>
      <c r="P192" s="578"/>
      <c r="Q192" s="578"/>
    </row>
    <row r="193" spans="1:19" ht="14.25" customHeight="1" thickBot="1">
      <c r="A193" s="2" t="s">
        <v>45</v>
      </c>
      <c r="B193" s="2"/>
      <c r="C193" s="2"/>
      <c r="D193" s="2"/>
      <c r="E193" s="2"/>
      <c r="F193" s="2"/>
    </row>
    <row r="194" spans="1:19" ht="24.75" customHeight="1">
      <c r="A194" s="750" t="s">
        <v>46</v>
      </c>
      <c r="B194" s="751"/>
      <c r="C194" s="29" t="s">
        <v>510</v>
      </c>
      <c r="D194" s="752" t="s">
        <v>47</v>
      </c>
      <c r="E194" s="751"/>
      <c r="F194" s="753"/>
      <c r="G194" s="753"/>
      <c r="H194" s="753"/>
      <c r="I194" s="753"/>
      <c r="J194" s="752" t="s">
        <v>38</v>
      </c>
      <c r="K194" s="751"/>
      <c r="L194" s="752" t="str">
        <f>IF(基本情報入力シート!$C$3="","",基本情報入力シート!$C$3)</f>
        <v>工事</v>
      </c>
      <c r="M194" s="752"/>
      <c r="N194" s="752"/>
      <c r="O194" s="752"/>
      <c r="P194" s="752"/>
      <c r="Q194" s="754"/>
    </row>
    <row r="195" spans="1:19" ht="24.75" customHeight="1">
      <c r="A195" s="737" t="s">
        <v>276</v>
      </c>
      <c r="B195" s="404"/>
      <c r="C195" s="617"/>
      <c r="D195" s="122"/>
      <c r="E195" s="31" t="s">
        <v>279</v>
      </c>
      <c r="F195" s="738" t="str">
        <f>IF(D195="","",VLOOKUP(D195,営業種目・細目コードリスト!$A$2:$B$150,2,FALSE))</f>
        <v/>
      </c>
      <c r="G195" s="738"/>
      <c r="H195" s="738"/>
      <c r="I195" s="738"/>
      <c r="J195" s="400" t="s">
        <v>277</v>
      </c>
      <c r="K195" s="617"/>
      <c r="L195" s="122"/>
      <c r="M195" s="31" t="s">
        <v>280</v>
      </c>
      <c r="N195" s="739" t="str">
        <f>IF(OR(D195=0,L195=0),"",IF(VLOOKUP(D195,営業種目・細目コードリスト!$A$1:$W$150,MATCH(L195,営業種目・細目コードリスト!$A$1:$W$1,0),FALSE)=-1,"要確認",VLOOKUP(D195,営業種目・細目コードリスト!$A$1:$W$150,MATCH(L195,営業種目・細目コードリスト!$A$1:$W$1,0),FALSE)))</f>
        <v/>
      </c>
      <c r="O195" s="740"/>
      <c r="P195" s="740"/>
      <c r="Q195" s="741"/>
      <c r="S195" s="171" t="str">
        <f>IF(N195=0,"「細目名」を確認してください！",IF(N195="","「細目名」なしで良いですか？",""))</f>
        <v>「細目名」なしで良いですか？</v>
      </c>
    </row>
    <row r="196" spans="1:19" ht="24.75" customHeight="1">
      <c r="A196" s="742" t="s">
        <v>48</v>
      </c>
      <c r="B196" s="318"/>
      <c r="C196" s="743"/>
      <c r="D196" s="744"/>
      <c r="E196" s="745"/>
      <c r="F196" s="725" t="s">
        <v>223</v>
      </c>
      <c r="G196" s="746"/>
      <c r="H196" s="747"/>
      <c r="I196" s="745"/>
      <c r="J196" s="725" t="s">
        <v>49</v>
      </c>
      <c r="K196" s="746"/>
      <c r="L196" s="743"/>
      <c r="M196" s="745"/>
      <c r="N196" s="725" t="s">
        <v>50</v>
      </c>
      <c r="O196" s="746"/>
      <c r="P196" s="748" t="s">
        <v>8</v>
      </c>
      <c r="Q196" s="749"/>
    </row>
    <row r="197" spans="1:19" ht="24.75" customHeight="1">
      <c r="A197" s="378" t="s">
        <v>52</v>
      </c>
      <c r="B197" s="609"/>
      <c r="C197" s="731"/>
      <c r="D197" s="731"/>
      <c r="E197" s="731"/>
      <c r="F197" s="731"/>
      <c r="G197" s="731"/>
      <c r="H197" s="731"/>
      <c r="I197" s="731"/>
      <c r="J197" s="731"/>
      <c r="K197" s="731"/>
      <c r="L197" s="731"/>
      <c r="M197" s="731"/>
      <c r="N197" s="731"/>
      <c r="O197" s="731"/>
      <c r="P197" s="731"/>
      <c r="Q197" s="732"/>
    </row>
    <row r="198" spans="1:19" ht="24.75" customHeight="1" thickBot="1">
      <c r="A198" s="733" t="s">
        <v>51</v>
      </c>
      <c r="B198" s="734"/>
      <c r="C198" s="170" t="s">
        <v>562</v>
      </c>
      <c r="D198" s="168"/>
      <c r="E198" s="755"/>
      <c r="F198" s="755"/>
      <c r="G198" s="755"/>
      <c r="H198" s="755"/>
      <c r="I198" s="168" t="s">
        <v>561</v>
      </c>
      <c r="J198" s="168" t="s">
        <v>563</v>
      </c>
      <c r="K198" s="168"/>
      <c r="L198" s="755"/>
      <c r="M198" s="755"/>
      <c r="N198" s="755"/>
      <c r="O198" s="755"/>
      <c r="P198" s="168"/>
      <c r="Q198" s="169"/>
    </row>
    <row r="199" spans="1:19" ht="24.75" customHeight="1">
      <c r="A199" s="750" t="s">
        <v>46</v>
      </c>
      <c r="B199" s="751"/>
      <c r="C199" s="29" t="s">
        <v>511</v>
      </c>
      <c r="D199" s="752" t="s">
        <v>47</v>
      </c>
      <c r="E199" s="751"/>
      <c r="F199" s="753"/>
      <c r="G199" s="753"/>
      <c r="H199" s="753"/>
      <c r="I199" s="753"/>
      <c r="J199" s="752" t="s">
        <v>38</v>
      </c>
      <c r="K199" s="751"/>
      <c r="L199" s="752" t="str">
        <f>IF(基本情報入力シート!$C$3="","",基本情報入力シート!$C$3)</f>
        <v>工事</v>
      </c>
      <c r="M199" s="752"/>
      <c r="N199" s="752"/>
      <c r="O199" s="752"/>
      <c r="P199" s="752"/>
      <c r="Q199" s="754"/>
    </row>
    <row r="200" spans="1:19" ht="24.75" customHeight="1">
      <c r="A200" s="737" t="s">
        <v>276</v>
      </c>
      <c r="B200" s="404"/>
      <c r="C200" s="617"/>
      <c r="D200" s="122"/>
      <c r="E200" s="31" t="s">
        <v>279</v>
      </c>
      <c r="F200" s="738" t="str">
        <f>IF(D200="","",VLOOKUP(D200,営業種目・細目コードリスト!$A$2:$B$150,2,FALSE))</f>
        <v/>
      </c>
      <c r="G200" s="738"/>
      <c r="H200" s="738"/>
      <c r="I200" s="738"/>
      <c r="J200" s="400" t="s">
        <v>277</v>
      </c>
      <c r="K200" s="617"/>
      <c r="L200" s="122"/>
      <c r="M200" s="31" t="s">
        <v>280</v>
      </c>
      <c r="N200" s="739" t="str">
        <f>IF(OR(D200=0,L200=0),"",IF(VLOOKUP(D200,営業種目・細目コードリスト!$A$1:$W$150,MATCH(L200,営業種目・細目コードリスト!$A$1:$W$1,0),FALSE)=-1,"要確認",VLOOKUP(D200,営業種目・細目コードリスト!$A$1:$W$150,MATCH(L200,営業種目・細目コードリスト!$A$1:$W$1,0),FALSE)))</f>
        <v/>
      </c>
      <c r="O200" s="740"/>
      <c r="P200" s="740"/>
      <c r="Q200" s="741"/>
      <c r="S200" s="171" t="str">
        <f>IF(N200=0,"「細目名」を確認してください！",IF(N200="","「細目名」なしで良いですか？",""))</f>
        <v>「細目名」なしで良いですか？</v>
      </c>
    </row>
    <row r="201" spans="1:19" ht="24.75" customHeight="1">
      <c r="A201" s="742" t="s">
        <v>48</v>
      </c>
      <c r="B201" s="318"/>
      <c r="C201" s="743"/>
      <c r="D201" s="744"/>
      <c r="E201" s="745"/>
      <c r="F201" s="725" t="s">
        <v>223</v>
      </c>
      <c r="G201" s="746"/>
      <c r="H201" s="747"/>
      <c r="I201" s="745"/>
      <c r="J201" s="725" t="s">
        <v>49</v>
      </c>
      <c r="K201" s="746"/>
      <c r="L201" s="743"/>
      <c r="M201" s="745"/>
      <c r="N201" s="725" t="s">
        <v>50</v>
      </c>
      <c r="O201" s="746"/>
      <c r="P201" s="748" t="s">
        <v>8</v>
      </c>
      <c r="Q201" s="749"/>
    </row>
    <row r="202" spans="1:19" ht="24.75" customHeight="1">
      <c r="A202" s="378" t="s">
        <v>52</v>
      </c>
      <c r="B202" s="609"/>
      <c r="C202" s="731"/>
      <c r="D202" s="731"/>
      <c r="E202" s="731"/>
      <c r="F202" s="731"/>
      <c r="G202" s="731"/>
      <c r="H202" s="731"/>
      <c r="I202" s="731"/>
      <c r="J202" s="731"/>
      <c r="K202" s="731"/>
      <c r="L202" s="731"/>
      <c r="M202" s="731"/>
      <c r="N202" s="731"/>
      <c r="O202" s="731"/>
      <c r="P202" s="731"/>
      <c r="Q202" s="732"/>
    </row>
    <row r="203" spans="1:19" ht="24.75" customHeight="1" thickBot="1">
      <c r="A203" s="733" t="s">
        <v>51</v>
      </c>
      <c r="B203" s="734"/>
      <c r="C203" s="170" t="s">
        <v>562</v>
      </c>
      <c r="D203" s="168"/>
      <c r="E203" s="755"/>
      <c r="F203" s="755"/>
      <c r="G203" s="755"/>
      <c r="H203" s="755"/>
      <c r="I203" s="168" t="s">
        <v>561</v>
      </c>
      <c r="J203" s="168" t="s">
        <v>563</v>
      </c>
      <c r="K203" s="168"/>
      <c r="L203" s="755"/>
      <c r="M203" s="755"/>
      <c r="N203" s="755"/>
      <c r="O203" s="755"/>
      <c r="P203" s="168"/>
      <c r="Q203" s="169"/>
    </row>
    <row r="204" spans="1:19" ht="24.75" customHeight="1">
      <c r="A204" s="750" t="s">
        <v>46</v>
      </c>
      <c r="B204" s="751"/>
      <c r="C204" s="29" t="s">
        <v>512</v>
      </c>
      <c r="D204" s="752" t="s">
        <v>47</v>
      </c>
      <c r="E204" s="751"/>
      <c r="F204" s="753"/>
      <c r="G204" s="753"/>
      <c r="H204" s="753"/>
      <c r="I204" s="753"/>
      <c r="J204" s="752" t="s">
        <v>38</v>
      </c>
      <c r="K204" s="751"/>
      <c r="L204" s="752" t="str">
        <f>IF(基本情報入力シート!$C$3="","",基本情報入力シート!$C$3)</f>
        <v>工事</v>
      </c>
      <c r="M204" s="752"/>
      <c r="N204" s="752"/>
      <c r="O204" s="752"/>
      <c r="P204" s="752"/>
      <c r="Q204" s="754"/>
    </row>
    <row r="205" spans="1:19" ht="24.75" customHeight="1">
      <c r="A205" s="737" t="s">
        <v>276</v>
      </c>
      <c r="B205" s="404"/>
      <c r="C205" s="617"/>
      <c r="D205" s="122"/>
      <c r="E205" s="31" t="s">
        <v>279</v>
      </c>
      <c r="F205" s="738" t="str">
        <f>IF(D205="","",VLOOKUP(D205,営業種目・細目コードリスト!$A$2:$B$150,2,FALSE))</f>
        <v/>
      </c>
      <c r="G205" s="738"/>
      <c r="H205" s="738"/>
      <c r="I205" s="738"/>
      <c r="J205" s="400" t="s">
        <v>277</v>
      </c>
      <c r="K205" s="617"/>
      <c r="L205" s="122"/>
      <c r="M205" s="31" t="s">
        <v>280</v>
      </c>
      <c r="N205" s="739" t="str">
        <f>IF(OR(D205=0,L205=0),"",IF(VLOOKUP(D205,営業種目・細目コードリスト!$A$1:$W$150,MATCH(L205,営業種目・細目コードリスト!$A$1:$W$1,0),FALSE)=-1,"要確認",VLOOKUP(D205,営業種目・細目コードリスト!$A$1:$W$150,MATCH(L205,営業種目・細目コードリスト!$A$1:$W$1,0),FALSE)))</f>
        <v/>
      </c>
      <c r="O205" s="740"/>
      <c r="P205" s="740"/>
      <c r="Q205" s="741"/>
      <c r="S205" s="171" t="str">
        <f>IF(N205=0,"「細目名」を確認してください！",IF(N205="","「細目名」なしで良いですか？",""))</f>
        <v>「細目名」なしで良いですか？</v>
      </c>
    </row>
    <row r="206" spans="1:19" ht="24.75" customHeight="1">
      <c r="A206" s="742" t="s">
        <v>48</v>
      </c>
      <c r="B206" s="318"/>
      <c r="C206" s="743"/>
      <c r="D206" s="744"/>
      <c r="E206" s="745"/>
      <c r="F206" s="725" t="s">
        <v>223</v>
      </c>
      <c r="G206" s="746"/>
      <c r="H206" s="747"/>
      <c r="I206" s="745"/>
      <c r="J206" s="725" t="s">
        <v>49</v>
      </c>
      <c r="K206" s="746"/>
      <c r="L206" s="743"/>
      <c r="M206" s="745"/>
      <c r="N206" s="725" t="s">
        <v>50</v>
      </c>
      <c r="O206" s="746"/>
      <c r="P206" s="748" t="s">
        <v>8</v>
      </c>
      <c r="Q206" s="749"/>
    </row>
    <row r="207" spans="1:19" ht="24.75" customHeight="1">
      <c r="A207" s="378" t="s">
        <v>52</v>
      </c>
      <c r="B207" s="609"/>
      <c r="C207" s="731"/>
      <c r="D207" s="731"/>
      <c r="E207" s="731"/>
      <c r="F207" s="731"/>
      <c r="G207" s="731"/>
      <c r="H207" s="731"/>
      <c r="I207" s="731"/>
      <c r="J207" s="731"/>
      <c r="K207" s="731"/>
      <c r="L207" s="731"/>
      <c r="M207" s="731"/>
      <c r="N207" s="731"/>
      <c r="O207" s="731"/>
      <c r="P207" s="731"/>
      <c r="Q207" s="732"/>
    </row>
    <row r="208" spans="1:19" ht="24.75" customHeight="1" thickBot="1">
      <c r="A208" s="733" t="s">
        <v>51</v>
      </c>
      <c r="B208" s="734"/>
      <c r="C208" s="170" t="s">
        <v>562</v>
      </c>
      <c r="D208" s="168"/>
      <c r="E208" s="755"/>
      <c r="F208" s="755"/>
      <c r="G208" s="755"/>
      <c r="H208" s="755"/>
      <c r="I208" s="168" t="s">
        <v>561</v>
      </c>
      <c r="J208" s="168" t="s">
        <v>563</v>
      </c>
      <c r="K208" s="168"/>
      <c r="L208" s="755"/>
      <c r="M208" s="755"/>
      <c r="N208" s="755"/>
      <c r="O208" s="755"/>
      <c r="P208" s="168"/>
      <c r="Q208" s="169"/>
    </row>
    <row r="209" spans="1:19" ht="24.75" customHeight="1">
      <c r="A209" s="750" t="s">
        <v>46</v>
      </c>
      <c r="B209" s="751"/>
      <c r="C209" s="29" t="s">
        <v>513</v>
      </c>
      <c r="D209" s="752" t="s">
        <v>47</v>
      </c>
      <c r="E209" s="751"/>
      <c r="F209" s="753"/>
      <c r="G209" s="753"/>
      <c r="H209" s="753"/>
      <c r="I209" s="753"/>
      <c r="J209" s="752" t="s">
        <v>38</v>
      </c>
      <c r="K209" s="751"/>
      <c r="L209" s="752" t="str">
        <f>IF(基本情報入力シート!$C$3="","",基本情報入力シート!$C$3)</f>
        <v>工事</v>
      </c>
      <c r="M209" s="752"/>
      <c r="N209" s="752"/>
      <c r="O209" s="752"/>
      <c r="P209" s="752"/>
      <c r="Q209" s="754"/>
    </row>
    <row r="210" spans="1:19" ht="24.75" customHeight="1">
      <c r="A210" s="737" t="s">
        <v>276</v>
      </c>
      <c r="B210" s="404"/>
      <c r="C210" s="617"/>
      <c r="D210" s="122"/>
      <c r="E210" s="31" t="s">
        <v>279</v>
      </c>
      <c r="F210" s="738" t="str">
        <f>IF(D210="","",VLOOKUP(D210,営業種目・細目コードリスト!$A$2:$B$150,2,FALSE))</f>
        <v/>
      </c>
      <c r="G210" s="738"/>
      <c r="H210" s="738"/>
      <c r="I210" s="738"/>
      <c r="J210" s="400" t="s">
        <v>277</v>
      </c>
      <c r="K210" s="617"/>
      <c r="L210" s="122"/>
      <c r="M210" s="31" t="s">
        <v>280</v>
      </c>
      <c r="N210" s="739" t="str">
        <f>IF(OR(D210=0,L210=0),"",IF(VLOOKUP(D210,営業種目・細目コードリスト!$A$1:$W$150,MATCH(L210,営業種目・細目コードリスト!$A$1:$W$1,0),FALSE)=-1,"要確認",VLOOKUP(D210,営業種目・細目コードリスト!$A$1:$W$150,MATCH(L210,営業種目・細目コードリスト!$A$1:$W$1,0),FALSE)))</f>
        <v/>
      </c>
      <c r="O210" s="740"/>
      <c r="P210" s="740"/>
      <c r="Q210" s="741"/>
      <c r="S210" s="171" t="str">
        <f>IF(N210=0,"「細目名」を確認してください！",IF(N210="","「細目名」なしで良いですか？",""))</f>
        <v>「細目名」なしで良いですか？</v>
      </c>
    </row>
    <row r="211" spans="1:19" ht="24.75" customHeight="1">
      <c r="A211" s="742" t="s">
        <v>48</v>
      </c>
      <c r="B211" s="318"/>
      <c r="C211" s="743"/>
      <c r="D211" s="744"/>
      <c r="E211" s="745"/>
      <c r="F211" s="725" t="s">
        <v>223</v>
      </c>
      <c r="G211" s="746"/>
      <c r="H211" s="747"/>
      <c r="I211" s="745"/>
      <c r="J211" s="725" t="s">
        <v>49</v>
      </c>
      <c r="K211" s="746"/>
      <c r="L211" s="743"/>
      <c r="M211" s="745"/>
      <c r="N211" s="725" t="s">
        <v>50</v>
      </c>
      <c r="O211" s="746"/>
      <c r="P211" s="748" t="s">
        <v>8</v>
      </c>
      <c r="Q211" s="749"/>
    </row>
    <row r="212" spans="1:19" ht="24.75" customHeight="1">
      <c r="A212" s="378" t="s">
        <v>52</v>
      </c>
      <c r="B212" s="609"/>
      <c r="C212" s="731"/>
      <c r="D212" s="731"/>
      <c r="E212" s="731"/>
      <c r="F212" s="731"/>
      <c r="G212" s="731"/>
      <c r="H212" s="731"/>
      <c r="I212" s="731"/>
      <c r="J212" s="731"/>
      <c r="K212" s="731"/>
      <c r="L212" s="731"/>
      <c r="M212" s="731"/>
      <c r="N212" s="731"/>
      <c r="O212" s="731"/>
      <c r="P212" s="731"/>
      <c r="Q212" s="732"/>
    </row>
    <row r="213" spans="1:19" ht="24.75" customHeight="1" thickBot="1">
      <c r="A213" s="733" t="s">
        <v>51</v>
      </c>
      <c r="B213" s="734"/>
      <c r="C213" s="170" t="s">
        <v>562</v>
      </c>
      <c r="D213" s="168"/>
      <c r="E213" s="755"/>
      <c r="F213" s="755"/>
      <c r="G213" s="755"/>
      <c r="H213" s="755"/>
      <c r="I213" s="168" t="s">
        <v>561</v>
      </c>
      <c r="J213" s="168" t="s">
        <v>563</v>
      </c>
      <c r="K213" s="168"/>
      <c r="L213" s="755"/>
      <c r="M213" s="755"/>
      <c r="N213" s="755"/>
      <c r="O213" s="755"/>
      <c r="P213" s="168"/>
      <c r="Q213" s="169"/>
    </row>
    <row r="214" spans="1:19" ht="24.75" customHeight="1">
      <c r="A214" s="750" t="s">
        <v>46</v>
      </c>
      <c r="B214" s="751"/>
      <c r="C214" s="29" t="s">
        <v>514</v>
      </c>
      <c r="D214" s="752" t="s">
        <v>47</v>
      </c>
      <c r="E214" s="751"/>
      <c r="F214" s="753"/>
      <c r="G214" s="753"/>
      <c r="H214" s="753"/>
      <c r="I214" s="753"/>
      <c r="J214" s="752" t="s">
        <v>38</v>
      </c>
      <c r="K214" s="751"/>
      <c r="L214" s="752" t="str">
        <f>IF(基本情報入力シート!$C$3="","",基本情報入力シート!$C$3)</f>
        <v>工事</v>
      </c>
      <c r="M214" s="752"/>
      <c r="N214" s="752"/>
      <c r="O214" s="752"/>
      <c r="P214" s="752"/>
      <c r="Q214" s="754"/>
    </row>
    <row r="215" spans="1:19" ht="24.75" customHeight="1">
      <c r="A215" s="737" t="s">
        <v>276</v>
      </c>
      <c r="B215" s="404"/>
      <c r="C215" s="617"/>
      <c r="D215" s="122"/>
      <c r="E215" s="31" t="s">
        <v>279</v>
      </c>
      <c r="F215" s="738" t="str">
        <f>IF(D215="","",VLOOKUP(D215,営業種目・細目コードリスト!$A$2:$B$150,2,FALSE))</f>
        <v/>
      </c>
      <c r="G215" s="738"/>
      <c r="H215" s="738"/>
      <c r="I215" s="738"/>
      <c r="J215" s="400" t="s">
        <v>277</v>
      </c>
      <c r="K215" s="617"/>
      <c r="L215" s="122"/>
      <c r="M215" s="31" t="s">
        <v>280</v>
      </c>
      <c r="N215" s="739" t="str">
        <f>IF(OR(D215=0,L215=0),"",IF(VLOOKUP(D215,営業種目・細目コードリスト!$A$1:$W$150,MATCH(L215,営業種目・細目コードリスト!$A$1:$W$1,0),FALSE)=-1,"要確認",VLOOKUP(D215,営業種目・細目コードリスト!$A$1:$W$150,MATCH(L215,営業種目・細目コードリスト!$A$1:$W$1,0),FALSE)))</f>
        <v/>
      </c>
      <c r="O215" s="740"/>
      <c r="P215" s="740"/>
      <c r="Q215" s="741"/>
      <c r="S215" s="171" t="str">
        <f>IF(N215=0,"「細目名」を確認してください！",IF(N215="","「細目名」なしで良いですか？",""))</f>
        <v>「細目名」なしで良いですか？</v>
      </c>
    </row>
    <row r="216" spans="1:19" ht="24.75" customHeight="1">
      <c r="A216" s="742" t="s">
        <v>48</v>
      </c>
      <c r="B216" s="318"/>
      <c r="C216" s="743"/>
      <c r="D216" s="744"/>
      <c r="E216" s="745"/>
      <c r="F216" s="725" t="s">
        <v>223</v>
      </c>
      <c r="G216" s="746"/>
      <c r="H216" s="747"/>
      <c r="I216" s="745"/>
      <c r="J216" s="725" t="s">
        <v>49</v>
      </c>
      <c r="K216" s="746"/>
      <c r="L216" s="743"/>
      <c r="M216" s="745"/>
      <c r="N216" s="725" t="s">
        <v>50</v>
      </c>
      <c r="O216" s="746"/>
      <c r="P216" s="748" t="s">
        <v>8</v>
      </c>
      <c r="Q216" s="749"/>
    </row>
    <row r="217" spans="1:19" ht="24.75" customHeight="1">
      <c r="A217" s="378" t="s">
        <v>52</v>
      </c>
      <c r="B217" s="609"/>
      <c r="C217" s="731"/>
      <c r="D217" s="731"/>
      <c r="E217" s="731"/>
      <c r="F217" s="731"/>
      <c r="G217" s="731"/>
      <c r="H217" s="731"/>
      <c r="I217" s="731"/>
      <c r="J217" s="731"/>
      <c r="K217" s="731"/>
      <c r="L217" s="731"/>
      <c r="M217" s="731"/>
      <c r="N217" s="731"/>
      <c r="O217" s="731"/>
      <c r="P217" s="731"/>
      <c r="Q217" s="732"/>
    </row>
    <row r="218" spans="1:19" ht="24.75" customHeight="1" thickBot="1">
      <c r="A218" s="733" t="s">
        <v>51</v>
      </c>
      <c r="B218" s="734"/>
      <c r="C218" s="170" t="s">
        <v>562</v>
      </c>
      <c r="D218" s="168"/>
      <c r="E218" s="755"/>
      <c r="F218" s="755"/>
      <c r="G218" s="755"/>
      <c r="H218" s="755"/>
      <c r="I218" s="168" t="s">
        <v>561</v>
      </c>
      <c r="J218" s="168" t="s">
        <v>563</v>
      </c>
      <c r="K218" s="168"/>
      <c r="L218" s="755"/>
      <c r="M218" s="755"/>
      <c r="N218" s="755"/>
      <c r="O218" s="755"/>
      <c r="P218" s="168"/>
      <c r="Q218" s="169"/>
    </row>
    <row r="219" spans="1:19" ht="24.75" customHeight="1">
      <c r="A219" s="750" t="s">
        <v>46</v>
      </c>
      <c r="B219" s="751"/>
      <c r="C219" s="29" t="s">
        <v>515</v>
      </c>
      <c r="D219" s="752" t="s">
        <v>47</v>
      </c>
      <c r="E219" s="751"/>
      <c r="F219" s="753"/>
      <c r="G219" s="753"/>
      <c r="H219" s="753"/>
      <c r="I219" s="753"/>
      <c r="J219" s="752" t="s">
        <v>38</v>
      </c>
      <c r="K219" s="751"/>
      <c r="L219" s="752" t="str">
        <f>IF(基本情報入力シート!$C$3="","",基本情報入力シート!$C$3)</f>
        <v>工事</v>
      </c>
      <c r="M219" s="752"/>
      <c r="N219" s="752"/>
      <c r="O219" s="752"/>
      <c r="P219" s="752"/>
      <c r="Q219" s="754"/>
    </row>
    <row r="220" spans="1:19" ht="24.75" customHeight="1">
      <c r="A220" s="737" t="s">
        <v>276</v>
      </c>
      <c r="B220" s="404"/>
      <c r="C220" s="617"/>
      <c r="D220" s="122"/>
      <c r="E220" s="31" t="s">
        <v>279</v>
      </c>
      <c r="F220" s="738" t="str">
        <f>IF(D220="","",VLOOKUP(D220,営業種目・細目コードリスト!$A$2:$B$150,2,FALSE))</f>
        <v/>
      </c>
      <c r="G220" s="738"/>
      <c r="H220" s="738"/>
      <c r="I220" s="738"/>
      <c r="J220" s="400" t="s">
        <v>277</v>
      </c>
      <c r="K220" s="617"/>
      <c r="L220" s="122"/>
      <c r="M220" s="31" t="s">
        <v>280</v>
      </c>
      <c r="N220" s="739" t="str">
        <f>IF(OR(D220=0,L220=0),"",IF(VLOOKUP(D220,営業種目・細目コードリスト!$A$1:$W$150,MATCH(L220,営業種目・細目コードリスト!$A$1:$W$1,0),FALSE)=-1,"要確認",VLOOKUP(D220,営業種目・細目コードリスト!$A$1:$W$150,MATCH(L220,営業種目・細目コードリスト!$A$1:$W$1,0),FALSE)))</f>
        <v/>
      </c>
      <c r="O220" s="740"/>
      <c r="P220" s="740"/>
      <c r="Q220" s="741"/>
      <c r="S220" s="171" t="str">
        <f>IF(N220=0,"「細目名」を確認してください！",IF(N220="","「細目名」なしで良いですか？",""))</f>
        <v>「細目名」なしで良いですか？</v>
      </c>
    </row>
    <row r="221" spans="1:19" ht="24.75" customHeight="1">
      <c r="A221" s="742" t="s">
        <v>48</v>
      </c>
      <c r="B221" s="318"/>
      <c r="C221" s="743"/>
      <c r="D221" s="744"/>
      <c r="E221" s="745"/>
      <c r="F221" s="725" t="s">
        <v>223</v>
      </c>
      <c r="G221" s="746"/>
      <c r="H221" s="747"/>
      <c r="I221" s="745"/>
      <c r="J221" s="725" t="s">
        <v>49</v>
      </c>
      <c r="K221" s="746"/>
      <c r="L221" s="743"/>
      <c r="M221" s="745"/>
      <c r="N221" s="725" t="s">
        <v>50</v>
      </c>
      <c r="O221" s="746"/>
      <c r="P221" s="748" t="s">
        <v>8</v>
      </c>
      <c r="Q221" s="749"/>
    </row>
    <row r="222" spans="1:19" ht="24.75" customHeight="1">
      <c r="A222" s="378" t="s">
        <v>52</v>
      </c>
      <c r="B222" s="609"/>
      <c r="C222" s="731"/>
      <c r="D222" s="731"/>
      <c r="E222" s="731"/>
      <c r="F222" s="731"/>
      <c r="G222" s="731"/>
      <c r="H222" s="731"/>
      <c r="I222" s="731"/>
      <c r="J222" s="731"/>
      <c r="K222" s="731"/>
      <c r="L222" s="731"/>
      <c r="M222" s="731"/>
      <c r="N222" s="731"/>
      <c r="O222" s="731"/>
      <c r="P222" s="731"/>
      <c r="Q222" s="732"/>
    </row>
    <row r="223" spans="1:19" ht="24.75" customHeight="1" thickBot="1">
      <c r="A223" s="733" t="s">
        <v>51</v>
      </c>
      <c r="B223" s="734"/>
      <c r="C223" s="170" t="s">
        <v>562</v>
      </c>
      <c r="D223" s="168"/>
      <c r="E223" s="755"/>
      <c r="F223" s="755"/>
      <c r="G223" s="755"/>
      <c r="H223" s="755"/>
      <c r="I223" s="168" t="s">
        <v>561</v>
      </c>
      <c r="J223" s="168" t="s">
        <v>563</v>
      </c>
      <c r="K223" s="168"/>
      <c r="L223" s="755"/>
      <c r="M223" s="755"/>
      <c r="N223" s="755"/>
      <c r="O223" s="755"/>
      <c r="P223" s="168"/>
      <c r="Q223" s="169"/>
    </row>
    <row r="224" spans="1:19" ht="12" customHeight="1">
      <c r="A224" s="702" t="s">
        <v>272</v>
      </c>
      <c r="B224" s="702"/>
      <c r="C224" s="702"/>
      <c r="D224" s="702"/>
      <c r="E224" s="702"/>
      <c r="F224" s="702"/>
      <c r="G224" s="702"/>
      <c r="H224" s="702"/>
      <c r="I224" s="702"/>
      <c r="J224" s="702"/>
      <c r="K224" s="702"/>
      <c r="L224" s="702"/>
      <c r="M224" s="702"/>
      <c r="N224" s="702"/>
      <c r="O224" s="702"/>
      <c r="P224" s="702"/>
      <c r="Q224" s="702"/>
    </row>
    <row r="225" spans="1:36" ht="12" customHeight="1">
      <c r="A225" s="7" t="s">
        <v>260</v>
      </c>
      <c r="B225" s="7"/>
      <c r="C225" s="7"/>
      <c r="D225" s="7"/>
      <c r="E225" s="7"/>
      <c r="F225" s="7"/>
      <c r="G225" s="7"/>
      <c r="H225" s="7"/>
      <c r="I225" s="7"/>
      <c r="J225" s="7"/>
      <c r="K225" s="7"/>
      <c r="L225" s="7"/>
      <c r="M225" s="7"/>
      <c r="N225" s="7"/>
      <c r="O225" s="7"/>
      <c r="P225" s="7"/>
      <c r="Q225" s="7"/>
    </row>
    <row r="226" spans="1:36" ht="30" customHeight="1">
      <c r="A226" s="735" t="s">
        <v>581</v>
      </c>
      <c r="B226" s="735"/>
      <c r="C226" s="735"/>
      <c r="D226" s="735"/>
      <c r="E226" s="735"/>
      <c r="F226" s="735"/>
      <c r="G226" s="735"/>
      <c r="H226" s="735"/>
      <c r="I226" s="735"/>
      <c r="J226" s="735"/>
      <c r="K226" s="735"/>
      <c r="L226" s="735"/>
      <c r="M226" s="735"/>
      <c r="N226" s="735"/>
      <c r="O226" s="735"/>
      <c r="P226" s="735"/>
      <c r="Q226" s="735"/>
      <c r="R226" s="735"/>
      <c r="S226" s="100"/>
    </row>
    <row r="227" spans="1:36" ht="21" customHeight="1">
      <c r="A227" s="736" t="s">
        <v>582</v>
      </c>
      <c r="B227" s="736"/>
      <c r="C227" s="736"/>
      <c r="D227" s="736"/>
      <c r="E227" s="736"/>
      <c r="F227" s="736"/>
      <c r="G227" s="736"/>
      <c r="H227" s="736"/>
      <c r="I227" s="736"/>
      <c r="J227" s="736"/>
      <c r="K227" s="736"/>
      <c r="L227" s="736"/>
      <c r="M227" s="736"/>
      <c r="N227" s="736"/>
      <c r="O227" s="736"/>
      <c r="P227" s="736"/>
      <c r="Q227" s="736"/>
      <c r="R227" s="736"/>
      <c r="S227" s="735"/>
      <c r="T227" s="735"/>
      <c r="U227" s="735"/>
      <c r="V227" s="735"/>
      <c r="W227" s="735"/>
      <c r="X227" s="735"/>
      <c r="Y227" s="735"/>
      <c r="Z227" s="735"/>
      <c r="AA227" s="735"/>
      <c r="AB227" s="735"/>
      <c r="AC227" s="735"/>
      <c r="AD227" s="735"/>
      <c r="AE227" s="735"/>
      <c r="AF227" s="735"/>
      <c r="AG227" s="735"/>
      <c r="AH227" s="735"/>
      <c r="AI227" s="735"/>
      <c r="AJ227" s="735"/>
    </row>
    <row r="228" spans="1:36" ht="21" customHeight="1">
      <c r="A228" s="756" t="s">
        <v>539</v>
      </c>
      <c r="B228" s="756"/>
      <c r="C228" s="756"/>
      <c r="D228" s="756"/>
      <c r="E228" s="756"/>
      <c r="F228" s="756"/>
      <c r="G228" s="756"/>
      <c r="H228" s="756"/>
      <c r="I228" s="756"/>
      <c r="J228" s="756"/>
      <c r="K228" s="756"/>
      <c r="L228" s="756"/>
      <c r="M228" s="756"/>
      <c r="N228" s="756"/>
      <c r="O228" s="756"/>
      <c r="P228" s="756"/>
      <c r="Q228" s="756"/>
      <c r="R228" s="756"/>
    </row>
    <row r="229" spans="1:36" ht="9" customHeight="1">
      <c r="A229" s="61"/>
      <c r="B229" s="61"/>
      <c r="C229" s="61"/>
      <c r="D229" s="61"/>
      <c r="E229" s="61"/>
      <c r="F229" s="61"/>
      <c r="G229" s="61"/>
      <c r="H229" s="61"/>
      <c r="I229" s="61"/>
      <c r="J229" s="61"/>
      <c r="K229" s="61"/>
      <c r="L229" s="61"/>
      <c r="M229" s="61"/>
      <c r="N229" s="61"/>
      <c r="O229" s="61"/>
      <c r="P229" s="61"/>
      <c r="Q229" s="61"/>
    </row>
    <row r="230" spans="1:36" ht="21" customHeight="1">
      <c r="A230" s="656" t="s">
        <v>44</v>
      </c>
      <c r="B230" s="578"/>
      <c r="C230" s="578"/>
      <c r="D230" s="578"/>
      <c r="E230" s="578"/>
      <c r="F230" s="578"/>
      <c r="G230" s="578"/>
      <c r="H230" s="578"/>
      <c r="I230" s="578"/>
      <c r="J230" s="578"/>
      <c r="K230" s="578"/>
      <c r="L230" s="578"/>
      <c r="M230" s="578"/>
      <c r="N230" s="578"/>
      <c r="O230" s="578"/>
      <c r="P230" s="578"/>
      <c r="Q230" s="578"/>
    </row>
    <row r="231" spans="1:36" ht="14.25" customHeight="1" thickBot="1">
      <c r="A231" s="2" t="s">
        <v>45</v>
      </c>
      <c r="B231" s="2"/>
      <c r="C231" s="2"/>
      <c r="D231" s="2"/>
      <c r="E231" s="2"/>
      <c r="F231" s="2"/>
    </row>
    <row r="232" spans="1:36" ht="24.75" customHeight="1">
      <c r="A232" s="750" t="s">
        <v>46</v>
      </c>
      <c r="B232" s="751"/>
      <c r="C232" s="29" t="s">
        <v>516</v>
      </c>
      <c r="D232" s="752" t="s">
        <v>47</v>
      </c>
      <c r="E232" s="751"/>
      <c r="F232" s="753"/>
      <c r="G232" s="753"/>
      <c r="H232" s="753"/>
      <c r="I232" s="753"/>
      <c r="J232" s="752" t="s">
        <v>38</v>
      </c>
      <c r="K232" s="751"/>
      <c r="L232" s="752" t="str">
        <f>IF(基本情報入力シート!$C$3="","",基本情報入力シート!$C$3)</f>
        <v>工事</v>
      </c>
      <c r="M232" s="752"/>
      <c r="N232" s="752"/>
      <c r="O232" s="752"/>
      <c r="P232" s="752"/>
      <c r="Q232" s="754"/>
    </row>
    <row r="233" spans="1:36" ht="24.75" customHeight="1">
      <c r="A233" s="737" t="s">
        <v>276</v>
      </c>
      <c r="B233" s="404"/>
      <c r="C233" s="617"/>
      <c r="D233" s="122"/>
      <c r="E233" s="31" t="s">
        <v>279</v>
      </c>
      <c r="F233" s="738" t="str">
        <f>IF(D233="","",VLOOKUP(D233,営業種目・細目コードリスト!$A$2:$B$150,2,FALSE))</f>
        <v/>
      </c>
      <c r="G233" s="738"/>
      <c r="H233" s="738"/>
      <c r="I233" s="738"/>
      <c r="J233" s="400" t="s">
        <v>277</v>
      </c>
      <c r="K233" s="617"/>
      <c r="L233" s="122"/>
      <c r="M233" s="31" t="s">
        <v>280</v>
      </c>
      <c r="N233" s="739" t="str">
        <f>IF(OR(D233=0,L233=0),"",IF(VLOOKUP(D233,営業種目・細目コードリスト!$A$1:$W$150,MATCH(L233,営業種目・細目コードリスト!$A$1:$W$1,0),FALSE)=-1,"要確認",VLOOKUP(D233,営業種目・細目コードリスト!$A$1:$W$150,MATCH(L233,営業種目・細目コードリスト!$A$1:$W$1,0),FALSE)))</f>
        <v/>
      </c>
      <c r="O233" s="740"/>
      <c r="P233" s="740"/>
      <c r="Q233" s="741"/>
      <c r="S233" s="171" t="str">
        <f>IF(N233=0,"「細目名」を確認してください！",IF(N233="","「細目名」なしで良いですか？",""))</f>
        <v>「細目名」なしで良いですか？</v>
      </c>
    </row>
    <row r="234" spans="1:36" ht="24.75" customHeight="1">
      <c r="A234" s="742" t="s">
        <v>48</v>
      </c>
      <c r="B234" s="318"/>
      <c r="C234" s="743"/>
      <c r="D234" s="744"/>
      <c r="E234" s="745"/>
      <c r="F234" s="725" t="s">
        <v>223</v>
      </c>
      <c r="G234" s="746"/>
      <c r="H234" s="747"/>
      <c r="I234" s="745"/>
      <c r="J234" s="725" t="s">
        <v>49</v>
      </c>
      <c r="K234" s="746"/>
      <c r="L234" s="743"/>
      <c r="M234" s="745"/>
      <c r="N234" s="725" t="s">
        <v>50</v>
      </c>
      <c r="O234" s="746"/>
      <c r="P234" s="748" t="s">
        <v>8</v>
      </c>
      <c r="Q234" s="749"/>
    </row>
    <row r="235" spans="1:36" ht="24.75" customHeight="1">
      <c r="A235" s="378" t="s">
        <v>52</v>
      </c>
      <c r="B235" s="609"/>
      <c r="C235" s="731"/>
      <c r="D235" s="731"/>
      <c r="E235" s="731"/>
      <c r="F235" s="731"/>
      <c r="G235" s="731"/>
      <c r="H235" s="731"/>
      <c r="I235" s="731"/>
      <c r="J235" s="731"/>
      <c r="K235" s="731"/>
      <c r="L235" s="731"/>
      <c r="M235" s="731"/>
      <c r="N235" s="731"/>
      <c r="O235" s="731"/>
      <c r="P235" s="731"/>
      <c r="Q235" s="732"/>
    </row>
    <row r="236" spans="1:36" ht="24.75" customHeight="1" thickBot="1">
      <c r="A236" s="733" t="s">
        <v>51</v>
      </c>
      <c r="B236" s="734"/>
      <c r="C236" s="170" t="s">
        <v>562</v>
      </c>
      <c r="D236" s="168"/>
      <c r="E236" s="755"/>
      <c r="F236" s="755"/>
      <c r="G236" s="755"/>
      <c r="H236" s="755"/>
      <c r="I236" s="168" t="s">
        <v>561</v>
      </c>
      <c r="J236" s="168" t="s">
        <v>563</v>
      </c>
      <c r="K236" s="168"/>
      <c r="L236" s="755"/>
      <c r="M236" s="755"/>
      <c r="N236" s="755"/>
      <c r="O236" s="755"/>
      <c r="P236" s="168"/>
      <c r="Q236" s="169"/>
    </row>
    <row r="237" spans="1:36" ht="24.75" customHeight="1">
      <c r="A237" s="750" t="s">
        <v>46</v>
      </c>
      <c r="B237" s="751"/>
      <c r="C237" s="29" t="s">
        <v>517</v>
      </c>
      <c r="D237" s="752" t="s">
        <v>47</v>
      </c>
      <c r="E237" s="751"/>
      <c r="F237" s="753"/>
      <c r="G237" s="753"/>
      <c r="H237" s="753"/>
      <c r="I237" s="753"/>
      <c r="J237" s="752" t="s">
        <v>38</v>
      </c>
      <c r="K237" s="751"/>
      <c r="L237" s="752" t="str">
        <f>IF(基本情報入力シート!$C$3="","",基本情報入力シート!$C$3)</f>
        <v>工事</v>
      </c>
      <c r="M237" s="752"/>
      <c r="N237" s="752"/>
      <c r="O237" s="752"/>
      <c r="P237" s="752"/>
      <c r="Q237" s="754"/>
    </row>
    <row r="238" spans="1:36" ht="24.75" customHeight="1">
      <c r="A238" s="737" t="s">
        <v>276</v>
      </c>
      <c r="B238" s="404"/>
      <c r="C238" s="617"/>
      <c r="D238" s="122"/>
      <c r="E238" s="31" t="s">
        <v>279</v>
      </c>
      <c r="F238" s="738" t="str">
        <f>IF(D238="","",VLOOKUP(D238,営業種目・細目コードリスト!$A$2:$B$150,2,FALSE))</f>
        <v/>
      </c>
      <c r="G238" s="738"/>
      <c r="H238" s="738"/>
      <c r="I238" s="738"/>
      <c r="J238" s="400" t="s">
        <v>277</v>
      </c>
      <c r="K238" s="617"/>
      <c r="L238" s="122"/>
      <c r="M238" s="31" t="s">
        <v>280</v>
      </c>
      <c r="N238" s="739" t="str">
        <f>IF(OR(D238=0,L238=0),"",IF(VLOOKUP(D238,営業種目・細目コードリスト!$A$1:$W$150,MATCH(L238,営業種目・細目コードリスト!$A$1:$W$1,0),FALSE)=-1,"要確認",VLOOKUP(D238,営業種目・細目コードリスト!$A$1:$W$150,MATCH(L238,営業種目・細目コードリスト!$A$1:$W$1,0),FALSE)))</f>
        <v/>
      </c>
      <c r="O238" s="740"/>
      <c r="P238" s="740"/>
      <c r="Q238" s="741"/>
      <c r="S238" s="171" t="str">
        <f>IF(N238=0,"「細目名」を確認してください！",IF(N238="","「細目名」なしで良いですか？",""))</f>
        <v>「細目名」なしで良いですか？</v>
      </c>
    </row>
    <row r="239" spans="1:36" ht="24.75" customHeight="1">
      <c r="A239" s="742" t="s">
        <v>48</v>
      </c>
      <c r="B239" s="318"/>
      <c r="C239" s="743"/>
      <c r="D239" s="744"/>
      <c r="E239" s="745"/>
      <c r="F239" s="725" t="s">
        <v>223</v>
      </c>
      <c r="G239" s="746"/>
      <c r="H239" s="747"/>
      <c r="I239" s="745"/>
      <c r="J239" s="725" t="s">
        <v>49</v>
      </c>
      <c r="K239" s="746"/>
      <c r="L239" s="743"/>
      <c r="M239" s="745"/>
      <c r="N239" s="725" t="s">
        <v>50</v>
      </c>
      <c r="O239" s="746"/>
      <c r="P239" s="748" t="s">
        <v>8</v>
      </c>
      <c r="Q239" s="749"/>
    </row>
    <row r="240" spans="1:36" ht="24.75" customHeight="1">
      <c r="A240" s="378" t="s">
        <v>52</v>
      </c>
      <c r="B240" s="609"/>
      <c r="C240" s="731"/>
      <c r="D240" s="731"/>
      <c r="E240" s="731"/>
      <c r="F240" s="731"/>
      <c r="G240" s="731"/>
      <c r="H240" s="731"/>
      <c r="I240" s="731"/>
      <c r="J240" s="731"/>
      <c r="K240" s="731"/>
      <c r="L240" s="731"/>
      <c r="M240" s="731"/>
      <c r="N240" s="731"/>
      <c r="O240" s="731"/>
      <c r="P240" s="731"/>
      <c r="Q240" s="732"/>
    </row>
    <row r="241" spans="1:19" ht="24.75" customHeight="1" thickBot="1">
      <c r="A241" s="733" t="s">
        <v>51</v>
      </c>
      <c r="B241" s="734"/>
      <c r="C241" s="170" t="s">
        <v>562</v>
      </c>
      <c r="D241" s="168"/>
      <c r="E241" s="755"/>
      <c r="F241" s="755"/>
      <c r="G241" s="755"/>
      <c r="H241" s="755"/>
      <c r="I241" s="168" t="s">
        <v>561</v>
      </c>
      <c r="J241" s="168" t="s">
        <v>563</v>
      </c>
      <c r="K241" s="168"/>
      <c r="L241" s="755"/>
      <c r="M241" s="755"/>
      <c r="N241" s="755"/>
      <c r="O241" s="755"/>
      <c r="P241" s="168"/>
      <c r="Q241" s="169"/>
    </row>
    <row r="242" spans="1:19" ht="24.75" customHeight="1">
      <c r="A242" s="750" t="s">
        <v>46</v>
      </c>
      <c r="B242" s="751"/>
      <c r="C242" s="29" t="s">
        <v>518</v>
      </c>
      <c r="D242" s="752" t="s">
        <v>47</v>
      </c>
      <c r="E242" s="751"/>
      <c r="F242" s="753"/>
      <c r="G242" s="753"/>
      <c r="H242" s="753"/>
      <c r="I242" s="753"/>
      <c r="J242" s="752" t="s">
        <v>38</v>
      </c>
      <c r="K242" s="751"/>
      <c r="L242" s="752" t="str">
        <f>IF(基本情報入力シート!$C$3="","",基本情報入力シート!$C$3)</f>
        <v>工事</v>
      </c>
      <c r="M242" s="752"/>
      <c r="N242" s="752"/>
      <c r="O242" s="752"/>
      <c r="P242" s="752"/>
      <c r="Q242" s="754"/>
    </row>
    <row r="243" spans="1:19" ht="24.75" customHeight="1">
      <c r="A243" s="737" t="s">
        <v>276</v>
      </c>
      <c r="B243" s="404"/>
      <c r="C243" s="617"/>
      <c r="D243" s="122"/>
      <c r="E243" s="31" t="s">
        <v>279</v>
      </c>
      <c r="F243" s="738" t="str">
        <f>IF(D243="","",VLOOKUP(D243,営業種目・細目コードリスト!$A$2:$B$150,2,FALSE))</f>
        <v/>
      </c>
      <c r="G243" s="738"/>
      <c r="H243" s="738"/>
      <c r="I243" s="738"/>
      <c r="J243" s="400" t="s">
        <v>277</v>
      </c>
      <c r="K243" s="617"/>
      <c r="L243" s="122"/>
      <c r="M243" s="31" t="s">
        <v>280</v>
      </c>
      <c r="N243" s="739" t="str">
        <f>IF(OR(D243=0,L243=0),"",IF(VLOOKUP(D243,営業種目・細目コードリスト!$A$1:$W$150,MATCH(L243,営業種目・細目コードリスト!$A$1:$W$1,0),FALSE)=-1,"要確認",VLOOKUP(D243,営業種目・細目コードリスト!$A$1:$W$150,MATCH(L243,営業種目・細目コードリスト!$A$1:$W$1,0),FALSE)))</f>
        <v/>
      </c>
      <c r="O243" s="740"/>
      <c r="P243" s="740"/>
      <c r="Q243" s="741"/>
      <c r="S243" s="171" t="str">
        <f>IF(N243=0,"「細目名」を確認してください！",IF(N243="","「細目名」なしで良いですか？",""))</f>
        <v>「細目名」なしで良いですか？</v>
      </c>
    </row>
    <row r="244" spans="1:19" ht="24.75" customHeight="1">
      <c r="A244" s="742" t="s">
        <v>48</v>
      </c>
      <c r="B244" s="318"/>
      <c r="C244" s="743"/>
      <c r="D244" s="744"/>
      <c r="E244" s="745"/>
      <c r="F244" s="725" t="s">
        <v>223</v>
      </c>
      <c r="G244" s="746"/>
      <c r="H244" s="747"/>
      <c r="I244" s="745"/>
      <c r="J244" s="725" t="s">
        <v>49</v>
      </c>
      <c r="K244" s="746"/>
      <c r="L244" s="743"/>
      <c r="M244" s="745"/>
      <c r="N244" s="725" t="s">
        <v>50</v>
      </c>
      <c r="O244" s="746"/>
      <c r="P244" s="748" t="s">
        <v>8</v>
      </c>
      <c r="Q244" s="749"/>
    </row>
    <row r="245" spans="1:19" ht="24.75" customHeight="1">
      <c r="A245" s="378" t="s">
        <v>52</v>
      </c>
      <c r="B245" s="609"/>
      <c r="C245" s="731"/>
      <c r="D245" s="731"/>
      <c r="E245" s="731"/>
      <c r="F245" s="731"/>
      <c r="G245" s="731"/>
      <c r="H245" s="731"/>
      <c r="I245" s="731"/>
      <c r="J245" s="731"/>
      <c r="K245" s="731"/>
      <c r="L245" s="731"/>
      <c r="M245" s="731"/>
      <c r="N245" s="731"/>
      <c r="O245" s="731"/>
      <c r="P245" s="731"/>
      <c r="Q245" s="732"/>
    </row>
    <row r="246" spans="1:19" ht="24.75" customHeight="1" thickBot="1">
      <c r="A246" s="733" t="s">
        <v>51</v>
      </c>
      <c r="B246" s="734"/>
      <c r="C246" s="170" t="s">
        <v>562</v>
      </c>
      <c r="D246" s="168"/>
      <c r="E246" s="755"/>
      <c r="F246" s="755"/>
      <c r="G246" s="755"/>
      <c r="H246" s="755"/>
      <c r="I246" s="168" t="s">
        <v>561</v>
      </c>
      <c r="J246" s="168" t="s">
        <v>563</v>
      </c>
      <c r="K246" s="168"/>
      <c r="L246" s="755"/>
      <c r="M246" s="755"/>
      <c r="N246" s="755"/>
      <c r="O246" s="755"/>
      <c r="P246" s="168"/>
      <c r="Q246" s="169"/>
    </row>
    <row r="247" spans="1:19" ht="24.75" customHeight="1">
      <c r="A247" s="750" t="s">
        <v>46</v>
      </c>
      <c r="B247" s="751"/>
      <c r="C247" s="29" t="s">
        <v>519</v>
      </c>
      <c r="D247" s="752" t="s">
        <v>47</v>
      </c>
      <c r="E247" s="751"/>
      <c r="F247" s="753"/>
      <c r="G247" s="753"/>
      <c r="H247" s="753"/>
      <c r="I247" s="753"/>
      <c r="J247" s="752" t="s">
        <v>38</v>
      </c>
      <c r="K247" s="751"/>
      <c r="L247" s="752" t="str">
        <f>IF(基本情報入力シート!$C$3="","",基本情報入力シート!$C$3)</f>
        <v>工事</v>
      </c>
      <c r="M247" s="752"/>
      <c r="N247" s="752"/>
      <c r="O247" s="752"/>
      <c r="P247" s="752"/>
      <c r="Q247" s="754"/>
    </row>
    <row r="248" spans="1:19" ht="24.75" customHeight="1">
      <c r="A248" s="737" t="s">
        <v>276</v>
      </c>
      <c r="B248" s="404"/>
      <c r="C248" s="617"/>
      <c r="D248" s="122"/>
      <c r="E248" s="31" t="s">
        <v>279</v>
      </c>
      <c r="F248" s="738" t="str">
        <f>IF(D248="","",VLOOKUP(D248,営業種目・細目コードリスト!$A$2:$B$150,2,FALSE))</f>
        <v/>
      </c>
      <c r="G248" s="738"/>
      <c r="H248" s="738"/>
      <c r="I248" s="738"/>
      <c r="J248" s="400" t="s">
        <v>277</v>
      </c>
      <c r="K248" s="617"/>
      <c r="L248" s="122"/>
      <c r="M248" s="31" t="s">
        <v>280</v>
      </c>
      <c r="N248" s="739" t="str">
        <f>IF(OR(D248=0,L248=0),"",IF(VLOOKUP(D248,営業種目・細目コードリスト!$A$1:$W$150,MATCH(L248,営業種目・細目コードリスト!$A$1:$W$1,0),FALSE)=-1,"要確認",VLOOKUP(D248,営業種目・細目コードリスト!$A$1:$W$150,MATCH(L248,営業種目・細目コードリスト!$A$1:$W$1,0),FALSE)))</f>
        <v/>
      </c>
      <c r="O248" s="740"/>
      <c r="P248" s="740"/>
      <c r="Q248" s="741"/>
      <c r="S248" s="171" t="str">
        <f>IF(N248=0,"「細目名」を確認してください！",IF(N248="","「細目名」なしで良いですか？",""))</f>
        <v>「細目名」なしで良いですか？</v>
      </c>
    </row>
    <row r="249" spans="1:19" ht="24.75" customHeight="1">
      <c r="A249" s="742" t="s">
        <v>48</v>
      </c>
      <c r="B249" s="318"/>
      <c r="C249" s="743"/>
      <c r="D249" s="744"/>
      <c r="E249" s="745"/>
      <c r="F249" s="725" t="s">
        <v>223</v>
      </c>
      <c r="G249" s="746"/>
      <c r="H249" s="747"/>
      <c r="I249" s="745"/>
      <c r="J249" s="725" t="s">
        <v>49</v>
      </c>
      <c r="K249" s="746"/>
      <c r="L249" s="743"/>
      <c r="M249" s="745"/>
      <c r="N249" s="725" t="s">
        <v>50</v>
      </c>
      <c r="O249" s="746"/>
      <c r="P249" s="748" t="s">
        <v>8</v>
      </c>
      <c r="Q249" s="749"/>
    </row>
    <row r="250" spans="1:19" ht="24.75" customHeight="1">
      <c r="A250" s="378" t="s">
        <v>52</v>
      </c>
      <c r="B250" s="609"/>
      <c r="C250" s="731"/>
      <c r="D250" s="731"/>
      <c r="E250" s="731"/>
      <c r="F250" s="731"/>
      <c r="G250" s="731"/>
      <c r="H250" s="731"/>
      <c r="I250" s="731"/>
      <c r="J250" s="731"/>
      <c r="K250" s="731"/>
      <c r="L250" s="731"/>
      <c r="M250" s="731"/>
      <c r="N250" s="731"/>
      <c r="O250" s="731"/>
      <c r="P250" s="731"/>
      <c r="Q250" s="732"/>
    </row>
    <row r="251" spans="1:19" ht="24.75" customHeight="1" thickBot="1">
      <c r="A251" s="733" t="s">
        <v>51</v>
      </c>
      <c r="B251" s="734"/>
      <c r="C251" s="170" t="s">
        <v>562</v>
      </c>
      <c r="D251" s="168"/>
      <c r="E251" s="755"/>
      <c r="F251" s="755"/>
      <c r="G251" s="755"/>
      <c r="H251" s="755"/>
      <c r="I251" s="168" t="s">
        <v>561</v>
      </c>
      <c r="J251" s="168" t="s">
        <v>563</v>
      </c>
      <c r="K251" s="168"/>
      <c r="L251" s="755"/>
      <c r="M251" s="755"/>
      <c r="N251" s="755"/>
      <c r="O251" s="755"/>
      <c r="P251" s="168"/>
      <c r="Q251" s="169"/>
    </row>
    <row r="252" spans="1:19" ht="24.75" customHeight="1">
      <c r="A252" s="750" t="s">
        <v>46</v>
      </c>
      <c r="B252" s="751"/>
      <c r="C252" s="29" t="s">
        <v>520</v>
      </c>
      <c r="D252" s="752" t="s">
        <v>47</v>
      </c>
      <c r="E252" s="751"/>
      <c r="F252" s="753"/>
      <c r="G252" s="753"/>
      <c r="H252" s="753"/>
      <c r="I252" s="753"/>
      <c r="J252" s="752" t="s">
        <v>38</v>
      </c>
      <c r="K252" s="751"/>
      <c r="L252" s="752" t="str">
        <f>IF(基本情報入力シート!$C$3="","",基本情報入力シート!$C$3)</f>
        <v>工事</v>
      </c>
      <c r="M252" s="752"/>
      <c r="N252" s="752"/>
      <c r="O252" s="752"/>
      <c r="P252" s="752"/>
      <c r="Q252" s="754"/>
    </row>
    <row r="253" spans="1:19" ht="24.75" customHeight="1">
      <c r="A253" s="737" t="s">
        <v>276</v>
      </c>
      <c r="B253" s="404"/>
      <c r="C253" s="617"/>
      <c r="D253" s="122"/>
      <c r="E253" s="31" t="s">
        <v>279</v>
      </c>
      <c r="F253" s="738" t="str">
        <f>IF(D253="","",VLOOKUP(D253,営業種目・細目コードリスト!$A$2:$B$150,2,FALSE))</f>
        <v/>
      </c>
      <c r="G253" s="738"/>
      <c r="H253" s="738"/>
      <c r="I253" s="738"/>
      <c r="J253" s="400" t="s">
        <v>277</v>
      </c>
      <c r="K253" s="617"/>
      <c r="L253" s="122"/>
      <c r="M253" s="31" t="s">
        <v>280</v>
      </c>
      <c r="N253" s="739" t="str">
        <f>IF(OR(D253=0,L253=0),"",IF(VLOOKUP(D253,営業種目・細目コードリスト!$A$1:$W$150,MATCH(L253,営業種目・細目コードリスト!$A$1:$W$1,0),FALSE)=-1,"要確認",VLOOKUP(D253,営業種目・細目コードリスト!$A$1:$W$150,MATCH(L253,営業種目・細目コードリスト!$A$1:$W$1,0),FALSE)))</f>
        <v/>
      </c>
      <c r="O253" s="740"/>
      <c r="P253" s="740"/>
      <c r="Q253" s="741"/>
      <c r="S253" s="171" t="str">
        <f>IF(N253=0,"「細目名」を確認してください！",IF(N253="","「細目名」なしで良いですか？",""))</f>
        <v>「細目名」なしで良いですか？</v>
      </c>
    </row>
    <row r="254" spans="1:19" ht="24.75" customHeight="1">
      <c r="A254" s="742" t="s">
        <v>48</v>
      </c>
      <c r="B254" s="318"/>
      <c r="C254" s="743"/>
      <c r="D254" s="744"/>
      <c r="E254" s="745"/>
      <c r="F254" s="725" t="s">
        <v>223</v>
      </c>
      <c r="G254" s="746"/>
      <c r="H254" s="747"/>
      <c r="I254" s="745"/>
      <c r="J254" s="725" t="s">
        <v>49</v>
      </c>
      <c r="K254" s="746"/>
      <c r="L254" s="743"/>
      <c r="M254" s="745"/>
      <c r="N254" s="725" t="s">
        <v>50</v>
      </c>
      <c r="O254" s="746"/>
      <c r="P254" s="748" t="s">
        <v>8</v>
      </c>
      <c r="Q254" s="749"/>
    </row>
    <row r="255" spans="1:19" ht="24.75" customHeight="1">
      <c r="A255" s="378" t="s">
        <v>52</v>
      </c>
      <c r="B255" s="609"/>
      <c r="C255" s="731"/>
      <c r="D255" s="731"/>
      <c r="E255" s="731"/>
      <c r="F255" s="731"/>
      <c r="G255" s="731"/>
      <c r="H255" s="731"/>
      <c r="I255" s="731"/>
      <c r="J255" s="731"/>
      <c r="K255" s="731"/>
      <c r="L255" s="731"/>
      <c r="M255" s="731"/>
      <c r="N255" s="731"/>
      <c r="O255" s="731"/>
      <c r="P255" s="731"/>
      <c r="Q255" s="732"/>
    </row>
    <row r="256" spans="1:19" ht="24.75" customHeight="1" thickBot="1">
      <c r="A256" s="733" t="s">
        <v>51</v>
      </c>
      <c r="B256" s="734"/>
      <c r="C256" s="170" t="s">
        <v>562</v>
      </c>
      <c r="D256" s="168"/>
      <c r="E256" s="755"/>
      <c r="F256" s="755"/>
      <c r="G256" s="755"/>
      <c r="H256" s="755"/>
      <c r="I256" s="168" t="s">
        <v>561</v>
      </c>
      <c r="J256" s="168" t="s">
        <v>563</v>
      </c>
      <c r="K256" s="168"/>
      <c r="L256" s="755"/>
      <c r="M256" s="755"/>
      <c r="N256" s="755"/>
      <c r="O256" s="755"/>
      <c r="P256" s="168"/>
      <c r="Q256" s="169"/>
    </row>
    <row r="257" spans="1:36" ht="24.75" customHeight="1">
      <c r="A257" s="750" t="s">
        <v>46</v>
      </c>
      <c r="B257" s="751"/>
      <c r="C257" s="29" t="s">
        <v>521</v>
      </c>
      <c r="D257" s="752" t="s">
        <v>47</v>
      </c>
      <c r="E257" s="751"/>
      <c r="F257" s="753"/>
      <c r="G257" s="753"/>
      <c r="H257" s="753"/>
      <c r="I257" s="753"/>
      <c r="J257" s="752" t="s">
        <v>38</v>
      </c>
      <c r="K257" s="751"/>
      <c r="L257" s="752" t="str">
        <f>IF(基本情報入力シート!$C$3="","",基本情報入力シート!$C$3)</f>
        <v>工事</v>
      </c>
      <c r="M257" s="752"/>
      <c r="N257" s="752"/>
      <c r="O257" s="752"/>
      <c r="P257" s="752"/>
      <c r="Q257" s="754"/>
    </row>
    <row r="258" spans="1:36" ht="24.75" customHeight="1">
      <c r="A258" s="737" t="s">
        <v>276</v>
      </c>
      <c r="B258" s="404"/>
      <c r="C258" s="617"/>
      <c r="D258" s="122"/>
      <c r="E258" s="31" t="s">
        <v>279</v>
      </c>
      <c r="F258" s="738" t="str">
        <f>IF(D258="","",VLOOKUP(D258,営業種目・細目コードリスト!$A$2:$B$150,2,FALSE))</f>
        <v/>
      </c>
      <c r="G258" s="738"/>
      <c r="H258" s="738"/>
      <c r="I258" s="738"/>
      <c r="J258" s="400" t="s">
        <v>277</v>
      </c>
      <c r="K258" s="617"/>
      <c r="L258" s="122"/>
      <c r="M258" s="31" t="s">
        <v>280</v>
      </c>
      <c r="N258" s="739" t="str">
        <f>IF(OR(D258=0,L258=0),"",IF(VLOOKUP(D258,営業種目・細目コードリスト!$A$1:$W$150,MATCH(L258,営業種目・細目コードリスト!$A$1:$W$1,0),FALSE)=-1,"要確認",VLOOKUP(D258,営業種目・細目コードリスト!$A$1:$W$150,MATCH(L258,営業種目・細目コードリスト!$A$1:$W$1,0),FALSE)))</f>
        <v/>
      </c>
      <c r="O258" s="740"/>
      <c r="P258" s="740"/>
      <c r="Q258" s="741"/>
      <c r="S258" s="171" t="str">
        <f>IF(N258=0,"「細目名」を確認してください！",IF(N258="","「細目名」なしで良いですか？",""))</f>
        <v>「細目名」なしで良いですか？</v>
      </c>
    </row>
    <row r="259" spans="1:36" ht="24.75" customHeight="1">
      <c r="A259" s="742" t="s">
        <v>48</v>
      </c>
      <c r="B259" s="318"/>
      <c r="C259" s="743"/>
      <c r="D259" s="744"/>
      <c r="E259" s="745"/>
      <c r="F259" s="725" t="s">
        <v>223</v>
      </c>
      <c r="G259" s="746"/>
      <c r="H259" s="747"/>
      <c r="I259" s="745"/>
      <c r="J259" s="725" t="s">
        <v>49</v>
      </c>
      <c r="K259" s="746"/>
      <c r="L259" s="743"/>
      <c r="M259" s="745"/>
      <c r="N259" s="725" t="s">
        <v>50</v>
      </c>
      <c r="O259" s="746"/>
      <c r="P259" s="748" t="s">
        <v>8</v>
      </c>
      <c r="Q259" s="749"/>
    </row>
    <row r="260" spans="1:36" ht="24.75" customHeight="1">
      <c r="A260" s="378" t="s">
        <v>52</v>
      </c>
      <c r="B260" s="609"/>
      <c r="C260" s="731"/>
      <c r="D260" s="731"/>
      <c r="E260" s="731"/>
      <c r="F260" s="731"/>
      <c r="G260" s="731"/>
      <c r="H260" s="731"/>
      <c r="I260" s="731"/>
      <c r="J260" s="731"/>
      <c r="K260" s="731"/>
      <c r="L260" s="731"/>
      <c r="M260" s="731"/>
      <c r="N260" s="731"/>
      <c r="O260" s="731"/>
      <c r="P260" s="731"/>
      <c r="Q260" s="732"/>
    </row>
    <row r="261" spans="1:36" ht="24.75" customHeight="1" thickBot="1">
      <c r="A261" s="733" t="s">
        <v>51</v>
      </c>
      <c r="B261" s="734"/>
      <c r="C261" s="170" t="s">
        <v>562</v>
      </c>
      <c r="D261" s="168"/>
      <c r="E261" s="755"/>
      <c r="F261" s="755"/>
      <c r="G261" s="755"/>
      <c r="H261" s="755"/>
      <c r="I261" s="168" t="s">
        <v>561</v>
      </c>
      <c r="J261" s="168" t="s">
        <v>563</v>
      </c>
      <c r="K261" s="168"/>
      <c r="L261" s="755"/>
      <c r="M261" s="755"/>
      <c r="N261" s="755"/>
      <c r="O261" s="755"/>
      <c r="P261" s="168"/>
      <c r="Q261" s="169"/>
    </row>
    <row r="262" spans="1:36" ht="12" customHeight="1">
      <c r="A262" s="702" t="s">
        <v>272</v>
      </c>
      <c r="B262" s="702"/>
      <c r="C262" s="702"/>
      <c r="D262" s="702"/>
      <c r="E262" s="702"/>
      <c r="F262" s="702"/>
      <c r="G262" s="702"/>
      <c r="H262" s="702"/>
      <c r="I262" s="702"/>
      <c r="J262" s="702"/>
      <c r="K262" s="702"/>
      <c r="L262" s="702"/>
      <c r="M262" s="702"/>
      <c r="N262" s="702"/>
      <c r="O262" s="702"/>
      <c r="P262" s="702"/>
      <c r="Q262" s="702"/>
    </row>
    <row r="263" spans="1:36" ht="12" customHeight="1">
      <c r="A263" s="7" t="s">
        <v>260</v>
      </c>
      <c r="B263" s="7"/>
      <c r="C263" s="7"/>
      <c r="D263" s="7"/>
      <c r="E263" s="7"/>
      <c r="F263" s="7"/>
      <c r="G263" s="7"/>
      <c r="H263" s="7"/>
      <c r="I263" s="7"/>
      <c r="J263" s="7"/>
      <c r="K263" s="7"/>
      <c r="L263" s="7"/>
      <c r="M263" s="7"/>
      <c r="N263" s="7"/>
      <c r="O263" s="7"/>
      <c r="P263" s="7"/>
      <c r="Q263" s="7"/>
    </row>
    <row r="264" spans="1:36" ht="30" customHeight="1">
      <c r="A264" s="735" t="s">
        <v>581</v>
      </c>
      <c r="B264" s="735"/>
      <c r="C264" s="735"/>
      <c r="D264" s="735"/>
      <c r="E264" s="735"/>
      <c r="F264" s="735"/>
      <c r="G264" s="735"/>
      <c r="H264" s="735"/>
      <c r="I264" s="735"/>
      <c r="J264" s="735"/>
      <c r="K264" s="735"/>
      <c r="L264" s="735"/>
      <c r="M264" s="735"/>
      <c r="N264" s="735"/>
      <c r="O264" s="735"/>
      <c r="P264" s="735"/>
      <c r="Q264" s="735"/>
      <c r="R264" s="735"/>
      <c r="S264" s="100"/>
    </row>
    <row r="265" spans="1:36" ht="21" customHeight="1">
      <c r="A265" s="736" t="s">
        <v>582</v>
      </c>
      <c r="B265" s="736"/>
      <c r="C265" s="736"/>
      <c r="D265" s="736"/>
      <c r="E265" s="736"/>
      <c r="F265" s="736"/>
      <c r="G265" s="736"/>
      <c r="H265" s="736"/>
      <c r="I265" s="736"/>
      <c r="J265" s="736"/>
      <c r="K265" s="736"/>
      <c r="L265" s="736"/>
      <c r="M265" s="736"/>
      <c r="N265" s="736"/>
      <c r="O265" s="736"/>
      <c r="P265" s="736"/>
      <c r="Q265" s="736"/>
      <c r="R265" s="736"/>
      <c r="S265" s="735"/>
      <c r="T265" s="735"/>
      <c r="U265" s="735"/>
      <c r="V265" s="735"/>
      <c r="W265" s="735"/>
      <c r="X265" s="735"/>
      <c r="Y265" s="735"/>
      <c r="Z265" s="735"/>
      <c r="AA265" s="735"/>
      <c r="AB265" s="735"/>
      <c r="AC265" s="735"/>
      <c r="AD265" s="735"/>
      <c r="AE265" s="735"/>
      <c r="AF265" s="735"/>
      <c r="AG265" s="735"/>
      <c r="AH265" s="735"/>
      <c r="AI265" s="735"/>
      <c r="AJ265" s="735"/>
    </row>
    <row r="266" spans="1:36" ht="21" customHeight="1">
      <c r="A266" s="756" t="s">
        <v>539</v>
      </c>
      <c r="B266" s="756"/>
      <c r="C266" s="756"/>
      <c r="D266" s="756"/>
      <c r="E266" s="756"/>
      <c r="F266" s="756"/>
      <c r="G266" s="756"/>
      <c r="H266" s="756"/>
      <c r="I266" s="756"/>
      <c r="J266" s="756"/>
      <c r="K266" s="756"/>
      <c r="L266" s="756"/>
      <c r="M266" s="756"/>
      <c r="N266" s="756"/>
      <c r="O266" s="756"/>
      <c r="P266" s="756"/>
      <c r="Q266" s="756"/>
      <c r="R266" s="756"/>
    </row>
    <row r="267" spans="1:36" ht="9" customHeight="1">
      <c r="A267" s="61"/>
      <c r="B267" s="61"/>
      <c r="C267" s="61"/>
      <c r="D267" s="61"/>
      <c r="E267" s="61"/>
      <c r="F267" s="61"/>
      <c r="G267" s="61"/>
      <c r="H267" s="61"/>
      <c r="I267" s="61"/>
      <c r="J267" s="61"/>
      <c r="K267" s="61"/>
      <c r="L267" s="61"/>
      <c r="M267" s="61"/>
      <c r="N267" s="61"/>
      <c r="O267" s="61"/>
      <c r="P267" s="61"/>
      <c r="Q267" s="61"/>
    </row>
    <row r="268" spans="1:36" ht="21" customHeight="1">
      <c r="A268" s="656" t="s">
        <v>44</v>
      </c>
      <c r="B268" s="578"/>
      <c r="C268" s="578"/>
      <c r="D268" s="578"/>
      <c r="E268" s="578"/>
      <c r="F268" s="578"/>
      <c r="G268" s="578"/>
      <c r="H268" s="578"/>
      <c r="I268" s="578"/>
      <c r="J268" s="578"/>
      <c r="K268" s="578"/>
      <c r="L268" s="578"/>
      <c r="M268" s="578"/>
      <c r="N268" s="578"/>
      <c r="O268" s="578"/>
      <c r="P268" s="578"/>
      <c r="Q268" s="578"/>
    </row>
    <row r="269" spans="1:36" ht="14.25" customHeight="1" thickBot="1">
      <c r="A269" s="2" t="s">
        <v>45</v>
      </c>
      <c r="B269" s="2"/>
      <c r="C269" s="2"/>
      <c r="D269" s="2"/>
      <c r="E269" s="2"/>
      <c r="F269" s="2"/>
    </row>
    <row r="270" spans="1:36" ht="24.75" customHeight="1">
      <c r="A270" s="750" t="s">
        <v>46</v>
      </c>
      <c r="B270" s="751"/>
      <c r="C270" s="29" t="s">
        <v>522</v>
      </c>
      <c r="D270" s="752" t="s">
        <v>47</v>
      </c>
      <c r="E270" s="751"/>
      <c r="F270" s="753"/>
      <c r="G270" s="753"/>
      <c r="H270" s="753"/>
      <c r="I270" s="753"/>
      <c r="J270" s="752" t="s">
        <v>38</v>
      </c>
      <c r="K270" s="751"/>
      <c r="L270" s="752" t="str">
        <f>IF(基本情報入力シート!$C$3="","",基本情報入力シート!$C$3)</f>
        <v>工事</v>
      </c>
      <c r="M270" s="752"/>
      <c r="N270" s="752"/>
      <c r="O270" s="752"/>
      <c r="P270" s="752"/>
      <c r="Q270" s="754"/>
    </row>
    <row r="271" spans="1:36" ht="24.75" customHeight="1">
      <c r="A271" s="737" t="s">
        <v>276</v>
      </c>
      <c r="B271" s="404"/>
      <c r="C271" s="617"/>
      <c r="D271" s="122"/>
      <c r="E271" s="31" t="s">
        <v>279</v>
      </c>
      <c r="F271" s="738" t="str">
        <f>IF(D271="","",VLOOKUP(D271,営業種目・細目コードリスト!$A$2:$B$150,2,FALSE))</f>
        <v/>
      </c>
      <c r="G271" s="738"/>
      <c r="H271" s="738"/>
      <c r="I271" s="738"/>
      <c r="J271" s="400" t="s">
        <v>277</v>
      </c>
      <c r="K271" s="617"/>
      <c r="L271" s="122"/>
      <c r="M271" s="31" t="s">
        <v>280</v>
      </c>
      <c r="N271" s="739" t="str">
        <f>IF(OR(D271=0,L271=0),"",IF(VLOOKUP(D271,営業種目・細目コードリスト!$A$1:$W$150,MATCH(L271,営業種目・細目コードリスト!$A$1:$W$1,0),FALSE)=-1,"要確認",VLOOKUP(D271,営業種目・細目コードリスト!$A$1:$W$150,MATCH(L271,営業種目・細目コードリスト!$A$1:$W$1,0),FALSE)))</f>
        <v/>
      </c>
      <c r="O271" s="740"/>
      <c r="P271" s="740"/>
      <c r="Q271" s="741"/>
      <c r="S271" s="171" t="str">
        <f>IF(N271=0,"「細目名」を確認してください！",IF(N271="","「細目名」なしで良いですか？",""))</f>
        <v>「細目名」なしで良いですか？</v>
      </c>
    </row>
    <row r="272" spans="1:36" ht="24.75" customHeight="1">
      <c r="A272" s="742" t="s">
        <v>48</v>
      </c>
      <c r="B272" s="318"/>
      <c r="C272" s="743"/>
      <c r="D272" s="744"/>
      <c r="E272" s="745"/>
      <c r="F272" s="725" t="s">
        <v>223</v>
      </c>
      <c r="G272" s="746"/>
      <c r="H272" s="747"/>
      <c r="I272" s="745"/>
      <c r="J272" s="725" t="s">
        <v>49</v>
      </c>
      <c r="K272" s="746"/>
      <c r="L272" s="743"/>
      <c r="M272" s="745"/>
      <c r="N272" s="725" t="s">
        <v>50</v>
      </c>
      <c r="O272" s="746"/>
      <c r="P272" s="748" t="s">
        <v>8</v>
      </c>
      <c r="Q272" s="749"/>
    </row>
    <row r="273" spans="1:19" ht="24.75" customHeight="1">
      <c r="A273" s="378" t="s">
        <v>52</v>
      </c>
      <c r="B273" s="609"/>
      <c r="C273" s="731"/>
      <c r="D273" s="731"/>
      <c r="E273" s="731"/>
      <c r="F273" s="731"/>
      <c r="G273" s="731"/>
      <c r="H273" s="731"/>
      <c r="I273" s="731"/>
      <c r="J273" s="731"/>
      <c r="K273" s="731"/>
      <c r="L273" s="731"/>
      <c r="M273" s="731"/>
      <c r="N273" s="731"/>
      <c r="O273" s="731"/>
      <c r="P273" s="731"/>
      <c r="Q273" s="732"/>
    </row>
    <row r="274" spans="1:19" ht="24.75" customHeight="1" thickBot="1">
      <c r="A274" s="733" t="s">
        <v>51</v>
      </c>
      <c r="B274" s="734"/>
      <c r="C274" s="170" t="s">
        <v>562</v>
      </c>
      <c r="D274" s="168"/>
      <c r="E274" s="755"/>
      <c r="F274" s="755"/>
      <c r="G274" s="755"/>
      <c r="H274" s="755"/>
      <c r="I274" s="168" t="s">
        <v>561</v>
      </c>
      <c r="J274" s="168" t="s">
        <v>563</v>
      </c>
      <c r="K274" s="168"/>
      <c r="L274" s="755"/>
      <c r="M274" s="755"/>
      <c r="N274" s="755"/>
      <c r="O274" s="755"/>
      <c r="P274" s="168"/>
      <c r="Q274" s="169"/>
    </row>
    <row r="275" spans="1:19" ht="24.75" customHeight="1">
      <c r="A275" s="750" t="s">
        <v>46</v>
      </c>
      <c r="B275" s="751"/>
      <c r="C275" s="29" t="s">
        <v>523</v>
      </c>
      <c r="D275" s="752" t="s">
        <v>47</v>
      </c>
      <c r="E275" s="751"/>
      <c r="F275" s="753"/>
      <c r="G275" s="753"/>
      <c r="H275" s="753"/>
      <c r="I275" s="753"/>
      <c r="J275" s="752" t="s">
        <v>38</v>
      </c>
      <c r="K275" s="751"/>
      <c r="L275" s="752" t="str">
        <f>IF(基本情報入力シート!$C$3="","",基本情報入力シート!$C$3)</f>
        <v>工事</v>
      </c>
      <c r="M275" s="752"/>
      <c r="N275" s="752"/>
      <c r="O275" s="752"/>
      <c r="P275" s="752"/>
      <c r="Q275" s="754"/>
    </row>
    <row r="276" spans="1:19" ht="24.75" customHeight="1">
      <c r="A276" s="737" t="s">
        <v>276</v>
      </c>
      <c r="B276" s="404"/>
      <c r="C276" s="617"/>
      <c r="D276" s="122"/>
      <c r="E276" s="31" t="s">
        <v>279</v>
      </c>
      <c r="F276" s="738" t="str">
        <f>IF(D276="","",VLOOKUP(D276,営業種目・細目コードリスト!$A$2:$B$150,2,FALSE))</f>
        <v/>
      </c>
      <c r="G276" s="738"/>
      <c r="H276" s="738"/>
      <c r="I276" s="738"/>
      <c r="J276" s="400" t="s">
        <v>277</v>
      </c>
      <c r="K276" s="617"/>
      <c r="L276" s="122"/>
      <c r="M276" s="31" t="s">
        <v>280</v>
      </c>
      <c r="N276" s="739" t="str">
        <f>IF(OR(D276=0,L276=0),"",IF(VLOOKUP(D276,営業種目・細目コードリスト!$A$1:$W$150,MATCH(L276,営業種目・細目コードリスト!$A$1:$W$1,0),FALSE)=-1,"要確認",VLOOKUP(D276,営業種目・細目コードリスト!$A$1:$W$150,MATCH(L276,営業種目・細目コードリスト!$A$1:$W$1,0),FALSE)))</f>
        <v/>
      </c>
      <c r="O276" s="740"/>
      <c r="P276" s="740"/>
      <c r="Q276" s="741"/>
      <c r="S276" s="171" t="str">
        <f>IF(N276=0,"「細目名」を確認してください！",IF(N276="","「細目名」なしで良いですか？",""))</f>
        <v>「細目名」なしで良いですか？</v>
      </c>
    </row>
    <row r="277" spans="1:19" ht="24.75" customHeight="1">
      <c r="A277" s="742" t="s">
        <v>48</v>
      </c>
      <c r="B277" s="318"/>
      <c r="C277" s="743"/>
      <c r="D277" s="744"/>
      <c r="E277" s="745"/>
      <c r="F277" s="725" t="s">
        <v>223</v>
      </c>
      <c r="G277" s="746"/>
      <c r="H277" s="747"/>
      <c r="I277" s="745"/>
      <c r="J277" s="725" t="s">
        <v>49</v>
      </c>
      <c r="K277" s="746"/>
      <c r="L277" s="743"/>
      <c r="M277" s="745"/>
      <c r="N277" s="725" t="s">
        <v>50</v>
      </c>
      <c r="O277" s="746"/>
      <c r="P277" s="748" t="s">
        <v>8</v>
      </c>
      <c r="Q277" s="749"/>
    </row>
    <row r="278" spans="1:19" ht="24.75" customHeight="1">
      <c r="A278" s="378" t="s">
        <v>52</v>
      </c>
      <c r="B278" s="609"/>
      <c r="C278" s="731"/>
      <c r="D278" s="731"/>
      <c r="E278" s="731"/>
      <c r="F278" s="731"/>
      <c r="G278" s="731"/>
      <c r="H278" s="731"/>
      <c r="I278" s="731"/>
      <c r="J278" s="731"/>
      <c r="K278" s="731"/>
      <c r="L278" s="731"/>
      <c r="M278" s="731"/>
      <c r="N278" s="731"/>
      <c r="O278" s="731"/>
      <c r="P278" s="731"/>
      <c r="Q278" s="732"/>
    </row>
    <row r="279" spans="1:19" ht="24.75" customHeight="1" thickBot="1">
      <c r="A279" s="733" t="s">
        <v>51</v>
      </c>
      <c r="B279" s="734"/>
      <c r="C279" s="170" t="s">
        <v>562</v>
      </c>
      <c r="D279" s="168"/>
      <c r="E279" s="755"/>
      <c r="F279" s="755"/>
      <c r="G279" s="755"/>
      <c r="H279" s="755"/>
      <c r="I279" s="168" t="s">
        <v>561</v>
      </c>
      <c r="J279" s="168" t="s">
        <v>563</v>
      </c>
      <c r="K279" s="168"/>
      <c r="L279" s="755"/>
      <c r="M279" s="755"/>
      <c r="N279" s="755"/>
      <c r="O279" s="755"/>
      <c r="P279" s="168"/>
      <c r="Q279" s="169"/>
    </row>
    <row r="280" spans="1:19" ht="24.75" customHeight="1">
      <c r="A280" s="750" t="s">
        <v>46</v>
      </c>
      <c r="B280" s="751"/>
      <c r="C280" s="29" t="s">
        <v>524</v>
      </c>
      <c r="D280" s="752" t="s">
        <v>47</v>
      </c>
      <c r="E280" s="751"/>
      <c r="F280" s="753"/>
      <c r="G280" s="753"/>
      <c r="H280" s="753"/>
      <c r="I280" s="753"/>
      <c r="J280" s="752" t="s">
        <v>38</v>
      </c>
      <c r="K280" s="751"/>
      <c r="L280" s="752" t="str">
        <f>IF(基本情報入力シート!$C$3="","",基本情報入力シート!$C$3)</f>
        <v>工事</v>
      </c>
      <c r="M280" s="752"/>
      <c r="N280" s="752"/>
      <c r="O280" s="752"/>
      <c r="P280" s="752"/>
      <c r="Q280" s="754"/>
    </row>
    <row r="281" spans="1:19" ht="24.75" customHeight="1">
      <c r="A281" s="737" t="s">
        <v>276</v>
      </c>
      <c r="B281" s="404"/>
      <c r="C281" s="617"/>
      <c r="D281" s="122"/>
      <c r="E281" s="31" t="s">
        <v>279</v>
      </c>
      <c r="F281" s="738" t="str">
        <f>IF(D281="","",VLOOKUP(D281,営業種目・細目コードリスト!$A$2:$B$150,2,FALSE))</f>
        <v/>
      </c>
      <c r="G281" s="738"/>
      <c r="H281" s="738"/>
      <c r="I281" s="738"/>
      <c r="J281" s="400" t="s">
        <v>277</v>
      </c>
      <c r="K281" s="617"/>
      <c r="L281" s="122"/>
      <c r="M281" s="31" t="s">
        <v>280</v>
      </c>
      <c r="N281" s="739" t="str">
        <f>IF(OR(D281=0,L281=0),"",IF(VLOOKUP(D281,営業種目・細目コードリスト!$A$1:$W$150,MATCH(L281,営業種目・細目コードリスト!$A$1:$W$1,0),FALSE)=-1,"要確認",VLOOKUP(D281,営業種目・細目コードリスト!$A$1:$W$150,MATCH(L281,営業種目・細目コードリスト!$A$1:$W$1,0),FALSE)))</f>
        <v/>
      </c>
      <c r="O281" s="740"/>
      <c r="P281" s="740"/>
      <c r="Q281" s="741"/>
      <c r="S281" s="171" t="str">
        <f>IF(N281=0,"「細目名」を確認してください！",IF(N281="","「細目名」なしで良いですか？",""))</f>
        <v>「細目名」なしで良いですか？</v>
      </c>
    </row>
    <row r="282" spans="1:19" ht="24.75" customHeight="1">
      <c r="A282" s="742" t="s">
        <v>48</v>
      </c>
      <c r="B282" s="318"/>
      <c r="C282" s="743"/>
      <c r="D282" s="744"/>
      <c r="E282" s="745"/>
      <c r="F282" s="725" t="s">
        <v>223</v>
      </c>
      <c r="G282" s="746"/>
      <c r="H282" s="747"/>
      <c r="I282" s="745"/>
      <c r="J282" s="725" t="s">
        <v>49</v>
      </c>
      <c r="K282" s="746"/>
      <c r="L282" s="743"/>
      <c r="M282" s="745"/>
      <c r="N282" s="725" t="s">
        <v>50</v>
      </c>
      <c r="O282" s="746"/>
      <c r="P282" s="748" t="s">
        <v>8</v>
      </c>
      <c r="Q282" s="749"/>
    </row>
    <row r="283" spans="1:19" ht="24.75" customHeight="1">
      <c r="A283" s="378" t="s">
        <v>52</v>
      </c>
      <c r="B283" s="609"/>
      <c r="C283" s="731"/>
      <c r="D283" s="731"/>
      <c r="E283" s="731"/>
      <c r="F283" s="731"/>
      <c r="G283" s="731"/>
      <c r="H283" s="731"/>
      <c r="I283" s="731"/>
      <c r="J283" s="731"/>
      <c r="K283" s="731"/>
      <c r="L283" s="731"/>
      <c r="M283" s="731"/>
      <c r="N283" s="731"/>
      <c r="O283" s="731"/>
      <c r="P283" s="731"/>
      <c r="Q283" s="732"/>
    </row>
    <row r="284" spans="1:19" ht="24.75" customHeight="1" thickBot="1">
      <c r="A284" s="733" t="s">
        <v>51</v>
      </c>
      <c r="B284" s="734"/>
      <c r="C284" s="170" t="s">
        <v>562</v>
      </c>
      <c r="D284" s="168"/>
      <c r="E284" s="755"/>
      <c r="F284" s="755"/>
      <c r="G284" s="755"/>
      <c r="H284" s="755"/>
      <c r="I284" s="168" t="s">
        <v>561</v>
      </c>
      <c r="J284" s="168" t="s">
        <v>563</v>
      </c>
      <c r="K284" s="168"/>
      <c r="L284" s="755"/>
      <c r="M284" s="755"/>
      <c r="N284" s="755"/>
      <c r="O284" s="755"/>
      <c r="P284" s="168"/>
      <c r="Q284" s="169"/>
    </row>
    <row r="285" spans="1:19" ht="24.75" customHeight="1">
      <c r="A285" s="750" t="s">
        <v>46</v>
      </c>
      <c r="B285" s="751"/>
      <c r="C285" s="29" t="s">
        <v>525</v>
      </c>
      <c r="D285" s="752" t="s">
        <v>47</v>
      </c>
      <c r="E285" s="751"/>
      <c r="F285" s="753"/>
      <c r="G285" s="753"/>
      <c r="H285" s="753"/>
      <c r="I285" s="753"/>
      <c r="J285" s="752" t="s">
        <v>38</v>
      </c>
      <c r="K285" s="751"/>
      <c r="L285" s="752" t="str">
        <f>IF(基本情報入力シート!$C$3="","",基本情報入力シート!$C$3)</f>
        <v>工事</v>
      </c>
      <c r="M285" s="752"/>
      <c r="N285" s="752"/>
      <c r="O285" s="752"/>
      <c r="P285" s="752"/>
      <c r="Q285" s="754"/>
    </row>
    <row r="286" spans="1:19" ht="24.75" customHeight="1">
      <c r="A286" s="737" t="s">
        <v>276</v>
      </c>
      <c r="B286" s="404"/>
      <c r="C286" s="617"/>
      <c r="D286" s="122"/>
      <c r="E286" s="31" t="s">
        <v>279</v>
      </c>
      <c r="F286" s="738" t="str">
        <f>IF(D286="","",VLOOKUP(D286,営業種目・細目コードリスト!$A$2:$B$150,2,FALSE))</f>
        <v/>
      </c>
      <c r="G286" s="738"/>
      <c r="H286" s="738"/>
      <c r="I286" s="738"/>
      <c r="J286" s="400" t="s">
        <v>277</v>
      </c>
      <c r="K286" s="617"/>
      <c r="L286" s="122"/>
      <c r="M286" s="31" t="s">
        <v>280</v>
      </c>
      <c r="N286" s="739" t="str">
        <f>IF(OR(D286=0,L286=0),"",IF(VLOOKUP(D286,営業種目・細目コードリスト!$A$1:$W$150,MATCH(L286,営業種目・細目コードリスト!$A$1:$W$1,0),FALSE)=-1,"要確認",VLOOKUP(D286,営業種目・細目コードリスト!$A$1:$W$150,MATCH(L286,営業種目・細目コードリスト!$A$1:$W$1,0),FALSE)))</f>
        <v/>
      </c>
      <c r="O286" s="740"/>
      <c r="P286" s="740"/>
      <c r="Q286" s="741"/>
      <c r="S286" s="171" t="str">
        <f>IF(N286=0,"「細目名」を確認してください！",IF(N286="","「細目名」なしで良いですか？",""))</f>
        <v>「細目名」なしで良いですか？</v>
      </c>
    </row>
    <row r="287" spans="1:19" ht="24.75" customHeight="1">
      <c r="A287" s="742" t="s">
        <v>48</v>
      </c>
      <c r="B287" s="318"/>
      <c r="C287" s="743"/>
      <c r="D287" s="744"/>
      <c r="E287" s="745"/>
      <c r="F287" s="725" t="s">
        <v>223</v>
      </c>
      <c r="G287" s="746"/>
      <c r="H287" s="747"/>
      <c r="I287" s="745"/>
      <c r="J287" s="725" t="s">
        <v>49</v>
      </c>
      <c r="K287" s="746"/>
      <c r="L287" s="743"/>
      <c r="M287" s="745"/>
      <c r="N287" s="725" t="s">
        <v>50</v>
      </c>
      <c r="O287" s="746"/>
      <c r="P287" s="748" t="s">
        <v>8</v>
      </c>
      <c r="Q287" s="749"/>
    </row>
    <row r="288" spans="1:19" ht="24.75" customHeight="1">
      <c r="A288" s="378" t="s">
        <v>52</v>
      </c>
      <c r="B288" s="609"/>
      <c r="C288" s="731"/>
      <c r="D288" s="731"/>
      <c r="E288" s="731"/>
      <c r="F288" s="731"/>
      <c r="G288" s="731"/>
      <c r="H288" s="731"/>
      <c r="I288" s="731"/>
      <c r="J288" s="731"/>
      <c r="K288" s="731"/>
      <c r="L288" s="731"/>
      <c r="M288" s="731"/>
      <c r="N288" s="731"/>
      <c r="O288" s="731"/>
      <c r="P288" s="731"/>
      <c r="Q288" s="732"/>
    </row>
    <row r="289" spans="1:36" ht="24.75" customHeight="1" thickBot="1">
      <c r="A289" s="733" t="s">
        <v>51</v>
      </c>
      <c r="B289" s="734"/>
      <c r="C289" s="170" t="s">
        <v>562</v>
      </c>
      <c r="D289" s="168"/>
      <c r="E289" s="755"/>
      <c r="F289" s="755"/>
      <c r="G289" s="755"/>
      <c r="H289" s="755"/>
      <c r="I289" s="168" t="s">
        <v>561</v>
      </c>
      <c r="J289" s="168" t="s">
        <v>563</v>
      </c>
      <c r="K289" s="168"/>
      <c r="L289" s="755"/>
      <c r="M289" s="755"/>
      <c r="N289" s="755"/>
      <c r="O289" s="755"/>
      <c r="P289" s="168"/>
      <c r="Q289" s="169"/>
    </row>
    <row r="290" spans="1:36" ht="24.75" customHeight="1">
      <c r="A290" s="750" t="s">
        <v>46</v>
      </c>
      <c r="B290" s="751"/>
      <c r="C290" s="29" t="s">
        <v>526</v>
      </c>
      <c r="D290" s="752" t="s">
        <v>47</v>
      </c>
      <c r="E290" s="751"/>
      <c r="F290" s="753"/>
      <c r="G290" s="753"/>
      <c r="H290" s="753"/>
      <c r="I290" s="753"/>
      <c r="J290" s="752" t="s">
        <v>38</v>
      </c>
      <c r="K290" s="751"/>
      <c r="L290" s="752" t="str">
        <f>IF(基本情報入力シート!$C$3="","",基本情報入力シート!$C$3)</f>
        <v>工事</v>
      </c>
      <c r="M290" s="752"/>
      <c r="N290" s="752"/>
      <c r="O290" s="752"/>
      <c r="P290" s="752"/>
      <c r="Q290" s="754"/>
    </row>
    <row r="291" spans="1:36" ht="24.75" customHeight="1">
      <c r="A291" s="737" t="s">
        <v>276</v>
      </c>
      <c r="B291" s="404"/>
      <c r="C291" s="617"/>
      <c r="D291" s="122"/>
      <c r="E291" s="31" t="s">
        <v>279</v>
      </c>
      <c r="F291" s="738" t="str">
        <f>IF(D291="","",VLOOKUP(D291,営業種目・細目コードリスト!$A$2:$B$150,2,FALSE))</f>
        <v/>
      </c>
      <c r="G291" s="738"/>
      <c r="H291" s="738"/>
      <c r="I291" s="738"/>
      <c r="J291" s="400" t="s">
        <v>277</v>
      </c>
      <c r="K291" s="617"/>
      <c r="L291" s="122"/>
      <c r="M291" s="31" t="s">
        <v>280</v>
      </c>
      <c r="N291" s="739" t="str">
        <f>IF(OR(D291=0,L291=0),"",IF(VLOOKUP(D291,営業種目・細目コードリスト!$A$1:$W$150,MATCH(L291,営業種目・細目コードリスト!$A$1:$W$1,0),FALSE)=-1,"要確認",VLOOKUP(D291,営業種目・細目コードリスト!$A$1:$W$150,MATCH(L291,営業種目・細目コードリスト!$A$1:$W$1,0),FALSE)))</f>
        <v/>
      </c>
      <c r="O291" s="740"/>
      <c r="P291" s="740"/>
      <c r="Q291" s="741"/>
      <c r="S291" s="171" t="str">
        <f>IF(N291=0,"「細目名」を確認してください！",IF(N291="","「細目名」なしで良いですか？",""))</f>
        <v>「細目名」なしで良いですか？</v>
      </c>
    </row>
    <row r="292" spans="1:36" ht="24.75" customHeight="1">
      <c r="A292" s="742" t="s">
        <v>48</v>
      </c>
      <c r="B292" s="318"/>
      <c r="C292" s="743"/>
      <c r="D292" s="744"/>
      <c r="E292" s="745"/>
      <c r="F292" s="725" t="s">
        <v>223</v>
      </c>
      <c r="G292" s="746"/>
      <c r="H292" s="747"/>
      <c r="I292" s="745"/>
      <c r="J292" s="725" t="s">
        <v>49</v>
      </c>
      <c r="K292" s="746"/>
      <c r="L292" s="743"/>
      <c r="M292" s="745"/>
      <c r="N292" s="725" t="s">
        <v>50</v>
      </c>
      <c r="O292" s="746"/>
      <c r="P292" s="748" t="s">
        <v>8</v>
      </c>
      <c r="Q292" s="749"/>
    </row>
    <row r="293" spans="1:36" ht="24.75" customHeight="1">
      <c r="A293" s="378" t="s">
        <v>52</v>
      </c>
      <c r="B293" s="609"/>
      <c r="C293" s="731"/>
      <c r="D293" s="731"/>
      <c r="E293" s="731"/>
      <c r="F293" s="731"/>
      <c r="G293" s="731"/>
      <c r="H293" s="731"/>
      <c r="I293" s="731"/>
      <c r="J293" s="731"/>
      <c r="K293" s="731"/>
      <c r="L293" s="731"/>
      <c r="M293" s="731"/>
      <c r="N293" s="731"/>
      <c r="O293" s="731"/>
      <c r="P293" s="731"/>
      <c r="Q293" s="732"/>
    </row>
    <row r="294" spans="1:36" ht="24.75" customHeight="1" thickBot="1">
      <c r="A294" s="733" t="s">
        <v>51</v>
      </c>
      <c r="B294" s="734"/>
      <c r="C294" s="170" t="s">
        <v>562</v>
      </c>
      <c r="D294" s="168"/>
      <c r="E294" s="755"/>
      <c r="F294" s="755"/>
      <c r="G294" s="755"/>
      <c r="H294" s="755"/>
      <c r="I294" s="168" t="s">
        <v>561</v>
      </c>
      <c r="J294" s="168" t="s">
        <v>563</v>
      </c>
      <c r="K294" s="168"/>
      <c r="L294" s="755"/>
      <c r="M294" s="755"/>
      <c r="N294" s="755"/>
      <c r="O294" s="755"/>
      <c r="P294" s="168"/>
      <c r="Q294" s="169"/>
    </row>
    <row r="295" spans="1:36" ht="24.75" customHeight="1">
      <c r="A295" s="750" t="s">
        <v>46</v>
      </c>
      <c r="B295" s="751"/>
      <c r="C295" s="29" t="s">
        <v>527</v>
      </c>
      <c r="D295" s="752" t="s">
        <v>47</v>
      </c>
      <c r="E295" s="751"/>
      <c r="F295" s="753"/>
      <c r="G295" s="753"/>
      <c r="H295" s="753"/>
      <c r="I295" s="753"/>
      <c r="J295" s="752" t="s">
        <v>38</v>
      </c>
      <c r="K295" s="751"/>
      <c r="L295" s="752" t="str">
        <f>IF(基本情報入力シート!$C$3="","",基本情報入力シート!$C$3)</f>
        <v>工事</v>
      </c>
      <c r="M295" s="752"/>
      <c r="N295" s="752"/>
      <c r="O295" s="752"/>
      <c r="P295" s="752"/>
      <c r="Q295" s="754"/>
    </row>
    <row r="296" spans="1:36" ht="24.75" customHeight="1">
      <c r="A296" s="737" t="s">
        <v>276</v>
      </c>
      <c r="B296" s="404"/>
      <c r="C296" s="617"/>
      <c r="D296" s="122"/>
      <c r="E296" s="31" t="s">
        <v>279</v>
      </c>
      <c r="F296" s="738" t="str">
        <f>IF(D296="","",VLOOKUP(D296,営業種目・細目コードリスト!$A$2:$B$150,2,FALSE))</f>
        <v/>
      </c>
      <c r="G296" s="738"/>
      <c r="H296" s="738"/>
      <c r="I296" s="738"/>
      <c r="J296" s="400" t="s">
        <v>277</v>
      </c>
      <c r="K296" s="617"/>
      <c r="L296" s="122"/>
      <c r="M296" s="31" t="s">
        <v>280</v>
      </c>
      <c r="N296" s="739" t="str">
        <f>IF(OR(D296=0,L296=0),"",IF(VLOOKUP(D296,営業種目・細目コードリスト!$A$1:$W$150,MATCH(L296,営業種目・細目コードリスト!$A$1:$W$1,0),FALSE)=-1,"要確認",VLOOKUP(D296,営業種目・細目コードリスト!$A$1:$W$150,MATCH(L296,営業種目・細目コードリスト!$A$1:$W$1,0),FALSE)))</f>
        <v/>
      </c>
      <c r="O296" s="740"/>
      <c r="P296" s="740"/>
      <c r="Q296" s="741"/>
      <c r="S296" s="171" t="str">
        <f>IF(N296=0,"「細目名」を確認してください！",IF(N296="","「細目名」なしで良いですか？",""))</f>
        <v>「細目名」なしで良いですか？</v>
      </c>
    </row>
    <row r="297" spans="1:36" ht="24.75" customHeight="1">
      <c r="A297" s="742" t="s">
        <v>48</v>
      </c>
      <c r="B297" s="318"/>
      <c r="C297" s="743"/>
      <c r="D297" s="744"/>
      <c r="E297" s="745"/>
      <c r="F297" s="725" t="s">
        <v>223</v>
      </c>
      <c r="G297" s="746"/>
      <c r="H297" s="747"/>
      <c r="I297" s="745"/>
      <c r="J297" s="725" t="s">
        <v>49</v>
      </c>
      <c r="K297" s="746"/>
      <c r="L297" s="743"/>
      <c r="M297" s="745"/>
      <c r="N297" s="725" t="s">
        <v>50</v>
      </c>
      <c r="O297" s="746"/>
      <c r="P297" s="748" t="s">
        <v>8</v>
      </c>
      <c r="Q297" s="749"/>
    </row>
    <row r="298" spans="1:36" ht="24.75" customHeight="1">
      <c r="A298" s="378" t="s">
        <v>52</v>
      </c>
      <c r="B298" s="609"/>
      <c r="C298" s="731"/>
      <c r="D298" s="731"/>
      <c r="E298" s="731"/>
      <c r="F298" s="731"/>
      <c r="G298" s="731"/>
      <c r="H298" s="731"/>
      <c r="I298" s="731"/>
      <c r="J298" s="731"/>
      <c r="K298" s="731"/>
      <c r="L298" s="731"/>
      <c r="M298" s="731"/>
      <c r="N298" s="731"/>
      <c r="O298" s="731"/>
      <c r="P298" s="731"/>
      <c r="Q298" s="732"/>
    </row>
    <row r="299" spans="1:36" ht="24.75" customHeight="1" thickBot="1">
      <c r="A299" s="733" t="s">
        <v>51</v>
      </c>
      <c r="B299" s="734"/>
      <c r="C299" s="170" t="s">
        <v>562</v>
      </c>
      <c r="D299" s="168"/>
      <c r="E299" s="755"/>
      <c r="F299" s="755"/>
      <c r="G299" s="755"/>
      <c r="H299" s="755"/>
      <c r="I299" s="168" t="s">
        <v>561</v>
      </c>
      <c r="J299" s="168" t="s">
        <v>563</v>
      </c>
      <c r="K299" s="168"/>
      <c r="L299" s="755"/>
      <c r="M299" s="755"/>
      <c r="N299" s="755"/>
      <c r="O299" s="755"/>
      <c r="P299" s="168"/>
      <c r="Q299" s="169"/>
    </row>
    <row r="300" spans="1:36" ht="12" customHeight="1">
      <c r="A300" s="702" t="s">
        <v>272</v>
      </c>
      <c r="B300" s="702"/>
      <c r="C300" s="702"/>
      <c r="D300" s="702"/>
      <c r="E300" s="702"/>
      <c r="F300" s="702"/>
      <c r="G300" s="702"/>
      <c r="H300" s="702"/>
      <c r="I300" s="702"/>
      <c r="J300" s="702"/>
      <c r="K300" s="702"/>
      <c r="L300" s="702"/>
      <c r="M300" s="702"/>
      <c r="N300" s="702"/>
      <c r="O300" s="702"/>
      <c r="P300" s="702"/>
      <c r="Q300" s="702"/>
    </row>
    <row r="301" spans="1:36" ht="12" customHeight="1">
      <c r="A301" s="7" t="s">
        <v>260</v>
      </c>
      <c r="B301" s="7"/>
      <c r="C301" s="7"/>
      <c r="D301" s="7"/>
      <c r="E301" s="7"/>
      <c r="F301" s="7"/>
      <c r="G301" s="7"/>
      <c r="H301" s="7"/>
      <c r="I301" s="7"/>
      <c r="J301" s="7"/>
      <c r="K301" s="7"/>
      <c r="L301" s="7"/>
      <c r="M301" s="7"/>
      <c r="N301" s="7"/>
      <c r="O301" s="7"/>
      <c r="P301" s="7"/>
      <c r="Q301" s="7"/>
    </row>
    <row r="302" spans="1:36" ht="30" customHeight="1">
      <c r="A302" s="735" t="s">
        <v>581</v>
      </c>
      <c r="B302" s="735"/>
      <c r="C302" s="735"/>
      <c r="D302" s="735"/>
      <c r="E302" s="735"/>
      <c r="F302" s="735"/>
      <c r="G302" s="735"/>
      <c r="H302" s="735"/>
      <c r="I302" s="735"/>
      <c r="J302" s="735"/>
      <c r="K302" s="735"/>
      <c r="L302" s="735"/>
      <c r="M302" s="735"/>
      <c r="N302" s="735"/>
      <c r="O302" s="735"/>
      <c r="P302" s="735"/>
      <c r="Q302" s="735"/>
      <c r="R302" s="735"/>
      <c r="S302" s="100"/>
    </row>
    <row r="303" spans="1:36" ht="21" customHeight="1">
      <c r="A303" s="736" t="s">
        <v>582</v>
      </c>
      <c r="B303" s="736"/>
      <c r="C303" s="736"/>
      <c r="D303" s="736"/>
      <c r="E303" s="736"/>
      <c r="F303" s="736"/>
      <c r="G303" s="736"/>
      <c r="H303" s="736"/>
      <c r="I303" s="736"/>
      <c r="J303" s="736"/>
      <c r="K303" s="736"/>
      <c r="L303" s="736"/>
      <c r="M303" s="736"/>
      <c r="N303" s="736"/>
      <c r="O303" s="736"/>
      <c r="P303" s="736"/>
      <c r="Q303" s="736"/>
      <c r="R303" s="736"/>
      <c r="S303" s="735"/>
      <c r="T303" s="735"/>
      <c r="U303" s="735"/>
      <c r="V303" s="735"/>
      <c r="W303" s="735"/>
      <c r="X303" s="735"/>
      <c r="Y303" s="735"/>
      <c r="Z303" s="735"/>
      <c r="AA303" s="735"/>
      <c r="AB303" s="735"/>
      <c r="AC303" s="735"/>
      <c r="AD303" s="735"/>
      <c r="AE303" s="735"/>
      <c r="AF303" s="735"/>
      <c r="AG303" s="735"/>
      <c r="AH303" s="735"/>
      <c r="AI303" s="735"/>
      <c r="AJ303" s="735"/>
    </row>
    <row r="304" spans="1:36" ht="21" customHeight="1">
      <c r="A304" s="756" t="s">
        <v>539</v>
      </c>
      <c r="B304" s="756"/>
      <c r="C304" s="756"/>
      <c r="D304" s="756"/>
      <c r="E304" s="756"/>
      <c r="F304" s="756"/>
      <c r="G304" s="756"/>
      <c r="H304" s="756"/>
      <c r="I304" s="756"/>
      <c r="J304" s="756"/>
      <c r="K304" s="756"/>
      <c r="L304" s="756"/>
      <c r="M304" s="756"/>
      <c r="N304" s="756"/>
      <c r="O304" s="756"/>
      <c r="P304" s="756"/>
      <c r="Q304" s="756"/>
      <c r="R304" s="756"/>
    </row>
    <row r="305" spans="1:19" ht="9" customHeight="1">
      <c r="A305" s="61"/>
      <c r="B305" s="61"/>
      <c r="C305" s="61"/>
      <c r="D305" s="61"/>
      <c r="E305" s="61"/>
      <c r="F305" s="61"/>
      <c r="G305" s="61"/>
      <c r="H305" s="61"/>
      <c r="I305" s="61"/>
      <c r="J305" s="61"/>
      <c r="K305" s="61"/>
      <c r="L305" s="61"/>
      <c r="M305" s="61"/>
      <c r="N305" s="61"/>
      <c r="O305" s="61"/>
      <c r="P305" s="61"/>
      <c r="Q305" s="61"/>
    </row>
    <row r="306" spans="1:19" ht="21" customHeight="1">
      <c r="A306" s="656" t="s">
        <v>44</v>
      </c>
      <c r="B306" s="578"/>
      <c r="C306" s="578"/>
      <c r="D306" s="578"/>
      <c r="E306" s="578"/>
      <c r="F306" s="578"/>
      <c r="G306" s="578"/>
      <c r="H306" s="578"/>
      <c r="I306" s="578"/>
      <c r="J306" s="578"/>
      <c r="K306" s="578"/>
      <c r="L306" s="578"/>
      <c r="M306" s="578"/>
      <c r="N306" s="578"/>
      <c r="O306" s="578"/>
      <c r="P306" s="578"/>
      <c r="Q306" s="578"/>
    </row>
    <row r="307" spans="1:19" ht="14.25" customHeight="1" thickBot="1">
      <c r="A307" s="2" t="s">
        <v>45</v>
      </c>
      <c r="B307" s="2"/>
      <c r="C307" s="2"/>
      <c r="D307" s="2"/>
      <c r="E307" s="2"/>
      <c r="F307" s="2"/>
    </row>
    <row r="308" spans="1:19" ht="24.75" customHeight="1">
      <c r="A308" s="750" t="s">
        <v>46</v>
      </c>
      <c r="B308" s="751"/>
      <c r="C308" s="29" t="s">
        <v>528</v>
      </c>
      <c r="D308" s="752" t="s">
        <v>47</v>
      </c>
      <c r="E308" s="751"/>
      <c r="F308" s="753"/>
      <c r="G308" s="753"/>
      <c r="H308" s="753"/>
      <c r="I308" s="753"/>
      <c r="J308" s="752" t="s">
        <v>38</v>
      </c>
      <c r="K308" s="751"/>
      <c r="L308" s="752" t="str">
        <f>IF(基本情報入力シート!$C$3="","",基本情報入力シート!$C$3)</f>
        <v>工事</v>
      </c>
      <c r="M308" s="752"/>
      <c r="N308" s="752"/>
      <c r="O308" s="752"/>
      <c r="P308" s="752"/>
      <c r="Q308" s="754"/>
    </row>
    <row r="309" spans="1:19" ht="24.75" customHeight="1">
      <c r="A309" s="737" t="s">
        <v>276</v>
      </c>
      <c r="B309" s="404"/>
      <c r="C309" s="617"/>
      <c r="D309" s="122"/>
      <c r="E309" s="31" t="s">
        <v>279</v>
      </c>
      <c r="F309" s="738" t="str">
        <f>IF(D309="","",VLOOKUP(D309,営業種目・細目コードリスト!$A$2:$B$150,2,FALSE))</f>
        <v/>
      </c>
      <c r="G309" s="738"/>
      <c r="H309" s="738"/>
      <c r="I309" s="738"/>
      <c r="J309" s="400" t="s">
        <v>277</v>
      </c>
      <c r="K309" s="617"/>
      <c r="L309" s="122"/>
      <c r="M309" s="31" t="s">
        <v>280</v>
      </c>
      <c r="N309" s="739" t="str">
        <f>IF(OR(D309=0,L309=0),"",IF(VLOOKUP(D309,営業種目・細目コードリスト!$A$1:$W$150,MATCH(L309,営業種目・細目コードリスト!$A$1:$W$1,0),FALSE)=-1,"要確認",VLOOKUP(D309,営業種目・細目コードリスト!$A$1:$W$150,MATCH(L309,営業種目・細目コードリスト!$A$1:$W$1,0),FALSE)))</f>
        <v/>
      </c>
      <c r="O309" s="740"/>
      <c r="P309" s="740"/>
      <c r="Q309" s="741"/>
      <c r="S309" s="171" t="str">
        <f>IF(N309=0,"「細目名」を確認してください！",IF(N309="","「細目名」なしで良いですか？",""))</f>
        <v>「細目名」なしで良いですか？</v>
      </c>
    </row>
    <row r="310" spans="1:19" ht="24.75" customHeight="1">
      <c r="A310" s="742" t="s">
        <v>48</v>
      </c>
      <c r="B310" s="318"/>
      <c r="C310" s="743"/>
      <c r="D310" s="744"/>
      <c r="E310" s="745"/>
      <c r="F310" s="725" t="s">
        <v>223</v>
      </c>
      <c r="G310" s="746"/>
      <c r="H310" s="747"/>
      <c r="I310" s="745"/>
      <c r="J310" s="725" t="s">
        <v>49</v>
      </c>
      <c r="K310" s="746"/>
      <c r="L310" s="743"/>
      <c r="M310" s="745"/>
      <c r="N310" s="725" t="s">
        <v>50</v>
      </c>
      <c r="O310" s="746"/>
      <c r="P310" s="748" t="s">
        <v>8</v>
      </c>
      <c r="Q310" s="749"/>
    </row>
    <row r="311" spans="1:19" ht="24.75" customHeight="1">
      <c r="A311" s="378" t="s">
        <v>52</v>
      </c>
      <c r="B311" s="609"/>
      <c r="C311" s="731"/>
      <c r="D311" s="731"/>
      <c r="E311" s="731"/>
      <c r="F311" s="731"/>
      <c r="G311" s="731"/>
      <c r="H311" s="731"/>
      <c r="I311" s="731"/>
      <c r="J311" s="731"/>
      <c r="K311" s="731"/>
      <c r="L311" s="731"/>
      <c r="M311" s="731"/>
      <c r="N311" s="731"/>
      <c r="O311" s="731"/>
      <c r="P311" s="731"/>
      <c r="Q311" s="732"/>
    </row>
    <row r="312" spans="1:19" ht="24.75" customHeight="1" thickBot="1">
      <c r="A312" s="733" t="s">
        <v>51</v>
      </c>
      <c r="B312" s="734"/>
      <c r="C312" s="170" t="s">
        <v>562</v>
      </c>
      <c r="D312" s="168"/>
      <c r="E312" s="755"/>
      <c r="F312" s="755"/>
      <c r="G312" s="755"/>
      <c r="H312" s="755"/>
      <c r="I312" s="168" t="s">
        <v>561</v>
      </c>
      <c r="J312" s="168" t="s">
        <v>563</v>
      </c>
      <c r="K312" s="168"/>
      <c r="L312" s="755"/>
      <c r="M312" s="755"/>
      <c r="N312" s="755"/>
      <c r="O312" s="755"/>
      <c r="P312" s="168"/>
      <c r="Q312" s="169"/>
    </row>
    <row r="313" spans="1:19" ht="24.75" customHeight="1">
      <c r="A313" s="750" t="s">
        <v>46</v>
      </c>
      <c r="B313" s="751"/>
      <c r="C313" s="29" t="s">
        <v>529</v>
      </c>
      <c r="D313" s="752" t="s">
        <v>47</v>
      </c>
      <c r="E313" s="751"/>
      <c r="F313" s="753"/>
      <c r="G313" s="753"/>
      <c r="H313" s="753"/>
      <c r="I313" s="753"/>
      <c r="J313" s="752" t="s">
        <v>38</v>
      </c>
      <c r="K313" s="751"/>
      <c r="L313" s="752" t="str">
        <f>IF(基本情報入力シート!$C$3="","",基本情報入力シート!$C$3)</f>
        <v>工事</v>
      </c>
      <c r="M313" s="752"/>
      <c r="N313" s="752"/>
      <c r="O313" s="752"/>
      <c r="P313" s="752"/>
      <c r="Q313" s="754"/>
    </row>
    <row r="314" spans="1:19" ht="24.75" customHeight="1">
      <c r="A314" s="737" t="s">
        <v>276</v>
      </c>
      <c r="B314" s="404"/>
      <c r="C314" s="617"/>
      <c r="D314" s="122"/>
      <c r="E314" s="31" t="s">
        <v>279</v>
      </c>
      <c r="F314" s="738" t="str">
        <f>IF(D314="","",VLOOKUP(D314,営業種目・細目コードリスト!$A$2:$B$150,2,FALSE))</f>
        <v/>
      </c>
      <c r="G314" s="738"/>
      <c r="H314" s="738"/>
      <c r="I314" s="738"/>
      <c r="J314" s="400" t="s">
        <v>277</v>
      </c>
      <c r="K314" s="617"/>
      <c r="L314" s="122"/>
      <c r="M314" s="31" t="s">
        <v>280</v>
      </c>
      <c r="N314" s="739" t="str">
        <f>IF(OR(D314=0,L314=0),"",IF(VLOOKUP(D314,営業種目・細目コードリスト!$A$1:$W$150,MATCH(L314,営業種目・細目コードリスト!$A$1:$W$1,0),FALSE)=-1,"要確認",VLOOKUP(D314,営業種目・細目コードリスト!$A$1:$W$150,MATCH(L314,営業種目・細目コードリスト!$A$1:$W$1,0),FALSE)))</f>
        <v/>
      </c>
      <c r="O314" s="740"/>
      <c r="P314" s="740"/>
      <c r="Q314" s="741"/>
      <c r="S314" s="171" t="str">
        <f>IF(N314=0,"「細目名」を確認してください！",IF(N314="","「細目名」なしで良いですか？",""))</f>
        <v>「細目名」なしで良いですか？</v>
      </c>
    </row>
    <row r="315" spans="1:19" ht="24.75" customHeight="1">
      <c r="A315" s="742" t="s">
        <v>48</v>
      </c>
      <c r="B315" s="318"/>
      <c r="C315" s="743"/>
      <c r="D315" s="744"/>
      <c r="E315" s="745"/>
      <c r="F315" s="725" t="s">
        <v>223</v>
      </c>
      <c r="G315" s="746"/>
      <c r="H315" s="747"/>
      <c r="I315" s="745"/>
      <c r="J315" s="725" t="s">
        <v>49</v>
      </c>
      <c r="K315" s="746"/>
      <c r="L315" s="743"/>
      <c r="M315" s="745"/>
      <c r="N315" s="725" t="s">
        <v>50</v>
      </c>
      <c r="O315" s="746"/>
      <c r="P315" s="748" t="s">
        <v>8</v>
      </c>
      <c r="Q315" s="749"/>
    </row>
    <row r="316" spans="1:19" ht="24.75" customHeight="1">
      <c r="A316" s="378" t="s">
        <v>52</v>
      </c>
      <c r="B316" s="609"/>
      <c r="C316" s="731"/>
      <c r="D316" s="731"/>
      <c r="E316" s="731"/>
      <c r="F316" s="731"/>
      <c r="G316" s="731"/>
      <c r="H316" s="731"/>
      <c r="I316" s="731"/>
      <c r="J316" s="731"/>
      <c r="K316" s="731"/>
      <c r="L316" s="731"/>
      <c r="M316" s="731"/>
      <c r="N316" s="731"/>
      <c r="O316" s="731"/>
      <c r="P316" s="731"/>
      <c r="Q316" s="732"/>
    </row>
    <row r="317" spans="1:19" ht="24.75" customHeight="1" thickBot="1">
      <c r="A317" s="733" t="s">
        <v>51</v>
      </c>
      <c r="B317" s="734"/>
      <c r="C317" s="170" t="s">
        <v>562</v>
      </c>
      <c r="D317" s="168"/>
      <c r="E317" s="755"/>
      <c r="F317" s="755"/>
      <c r="G317" s="755"/>
      <c r="H317" s="755"/>
      <c r="I317" s="168" t="s">
        <v>561</v>
      </c>
      <c r="J317" s="168" t="s">
        <v>563</v>
      </c>
      <c r="K317" s="168"/>
      <c r="L317" s="755"/>
      <c r="M317" s="755"/>
      <c r="N317" s="755"/>
      <c r="O317" s="755"/>
      <c r="P317" s="168"/>
      <c r="Q317" s="169"/>
    </row>
    <row r="318" spans="1:19" ht="24.75" customHeight="1">
      <c r="A318" s="750" t="s">
        <v>46</v>
      </c>
      <c r="B318" s="751"/>
      <c r="C318" s="29" t="s">
        <v>530</v>
      </c>
      <c r="D318" s="752" t="s">
        <v>47</v>
      </c>
      <c r="E318" s="751"/>
      <c r="F318" s="753"/>
      <c r="G318" s="753"/>
      <c r="H318" s="753"/>
      <c r="I318" s="753"/>
      <c r="J318" s="752" t="s">
        <v>38</v>
      </c>
      <c r="K318" s="751"/>
      <c r="L318" s="752" t="str">
        <f>IF(基本情報入力シート!$C$3="","",基本情報入力シート!$C$3)</f>
        <v>工事</v>
      </c>
      <c r="M318" s="752"/>
      <c r="N318" s="752"/>
      <c r="O318" s="752"/>
      <c r="P318" s="752"/>
      <c r="Q318" s="754"/>
    </row>
    <row r="319" spans="1:19" ht="24.75" customHeight="1">
      <c r="A319" s="737" t="s">
        <v>276</v>
      </c>
      <c r="B319" s="404"/>
      <c r="C319" s="617"/>
      <c r="D319" s="122"/>
      <c r="E319" s="31" t="s">
        <v>279</v>
      </c>
      <c r="F319" s="738" t="str">
        <f>IF(D319="","",VLOOKUP(D319,営業種目・細目コードリスト!$A$2:$B$150,2,FALSE))</f>
        <v/>
      </c>
      <c r="G319" s="738"/>
      <c r="H319" s="738"/>
      <c r="I319" s="738"/>
      <c r="J319" s="400" t="s">
        <v>277</v>
      </c>
      <c r="K319" s="617"/>
      <c r="L319" s="122"/>
      <c r="M319" s="31" t="s">
        <v>280</v>
      </c>
      <c r="N319" s="739" t="str">
        <f>IF(OR(D319=0,L319=0),"",IF(VLOOKUP(D319,営業種目・細目コードリスト!$A$1:$W$150,MATCH(L319,営業種目・細目コードリスト!$A$1:$W$1,0),FALSE)=-1,"要確認",VLOOKUP(D319,営業種目・細目コードリスト!$A$1:$W$150,MATCH(L319,営業種目・細目コードリスト!$A$1:$W$1,0),FALSE)))</f>
        <v/>
      </c>
      <c r="O319" s="740"/>
      <c r="P319" s="740"/>
      <c r="Q319" s="741"/>
      <c r="S319" s="171" t="str">
        <f>IF(N319=0,"「細目名」を確認してください！",IF(N319="","「細目名」なしで良いですか？",""))</f>
        <v>「細目名」なしで良いですか？</v>
      </c>
    </row>
    <row r="320" spans="1:19" ht="24.75" customHeight="1">
      <c r="A320" s="742" t="s">
        <v>48</v>
      </c>
      <c r="B320" s="318"/>
      <c r="C320" s="743"/>
      <c r="D320" s="744"/>
      <c r="E320" s="745"/>
      <c r="F320" s="725" t="s">
        <v>223</v>
      </c>
      <c r="G320" s="746"/>
      <c r="H320" s="747"/>
      <c r="I320" s="745"/>
      <c r="J320" s="725" t="s">
        <v>49</v>
      </c>
      <c r="K320" s="746"/>
      <c r="L320" s="743"/>
      <c r="M320" s="745"/>
      <c r="N320" s="725" t="s">
        <v>50</v>
      </c>
      <c r="O320" s="746"/>
      <c r="P320" s="748" t="s">
        <v>8</v>
      </c>
      <c r="Q320" s="749"/>
    </row>
    <row r="321" spans="1:19" ht="24.75" customHeight="1">
      <c r="A321" s="378" t="s">
        <v>52</v>
      </c>
      <c r="B321" s="609"/>
      <c r="C321" s="731"/>
      <c r="D321" s="731"/>
      <c r="E321" s="731"/>
      <c r="F321" s="731"/>
      <c r="G321" s="731"/>
      <c r="H321" s="731"/>
      <c r="I321" s="731"/>
      <c r="J321" s="731"/>
      <c r="K321" s="731"/>
      <c r="L321" s="731"/>
      <c r="M321" s="731"/>
      <c r="N321" s="731"/>
      <c r="O321" s="731"/>
      <c r="P321" s="731"/>
      <c r="Q321" s="732"/>
    </row>
    <row r="322" spans="1:19" ht="24.75" customHeight="1" thickBot="1">
      <c r="A322" s="733" t="s">
        <v>51</v>
      </c>
      <c r="B322" s="734"/>
      <c r="C322" s="170" t="s">
        <v>562</v>
      </c>
      <c r="D322" s="168"/>
      <c r="E322" s="755"/>
      <c r="F322" s="755"/>
      <c r="G322" s="755"/>
      <c r="H322" s="755"/>
      <c r="I322" s="168" t="s">
        <v>561</v>
      </c>
      <c r="J322" s="168" t="s">
        <v>563</v>
      </c>
      <c r="K322" s="168"/>
      <c r="L322" s="755"/>
      <c r="M322" s="755"/>
      <c r="N322" s="755"/>
      <c r="O322" s="755"/>
      <c r="P322" s="168"/>
      <c r="Q322" s="169"/>
    </row>
    <row r="323" spans="1:19" ht="24.75" customHeight="1">
      <c r="A323" s="750" t="s">
        <v>46</v>
      </c>
      <c r="B323" s="751"/>
      <c r="C323" s="29" t="s">
        <v>531</v>
      </c>
      <c r="D323" s="752" t="s">
        <v>47</v>
      </c>
      <c r="E323" s="751"/>
      <c r="F323" s="753"/>
      <c r="G323" s="753"/>
      <c r="H323" s="753"/>
      <c r="I323" s="753"/>
      <c r="J323" s="752" t="s">
        <v>38</v>
      </c>
      <c r="K323" s="751"/>
      <c r="L323" s="752" t="str">
        <f>IF(基本情報入力シート!$C$3="","",基本情報入力シート!$C$3)</f>
        <v>工事</v>
      </c>
      <c r="M323" s="752"/>
      <c r="N323" s="752"/>
      <c r="O323" s="752"/>
      <c r="P323" s="752"/>
      <c r="Q323" s="754"/>
    </row>
    <row r="324" spans="1:19" ht="24.75" customHeight="1">
      <c r="A324" s="737" t="s">
        <v>276</v>
      </c>
      <c r="B324" s="404"/>
      <c r="C324" s="617"/>
      <c r="D324" s="122"/>
      <c r="E324" s="31" t="s">
        <v>279</v>
      </c>
      <c r="F324" s="738" t="str">
        <f>IF(D324="","",VLOOKUP(D324,営業種目・細目コードリスト!$A$2:$B$150,2,FALSE))</f>
        <v/>
      </c>
      <c r="G324" s="738"/>
      <c r="H324" s="738"/>
      <c r="I324" s="738"/>
      <c r="J324" s="400" t="s">
        <v>277</v>
      </c>
      <c r="K324" s="617"/>
      <c r="L324" s="122"/>
      <c r="M324" s="31" t="s">
        <v>280</v>
      </c>
      <c r="N324" s="739" t="str">
        <f>IF(OR(D324=0,L324=0),"",IF(VLOOKUP(D324,営業種目・細目コードリスト!$A$1:$W$150,MATCH(L324,営業種目・細目コードリスト!$A$1:$W$1,0),FALSE)=-1,"要確認",VLOOKUP(D324,営業種目・細目コードリスト!$A$1:$W$150,MATCH(L324,営業種目・細目コードリスト!$A$1:$W$1,0),FALSE)))</f>
        <v/>
      </c>
      <c r="O324" s="740"/>
      <c r="P324" s="740"/>
      <c r="Q324" s="741"/>
      <c r="S324" s="171" t="str">
        <f>IF(N324=0,"「細目名」を確認してください！",IF(N324="","「細目名」なしで良いですか？",""))</f>
        <v>「細目名」なしで良いですか？</v>
      </c>
    </row>
    <row r="325" spans="1:19" ht="24.75" customHeight="1">
      <c r="A325" s="742" t="s">
        <v>48</v>
      </c>
      <c r="B325" s="318"/>
      <c r="C325" s="743"/>
      <c r="D325" s="744"/>
      <c r="E325" s="745"/>
      <c r="F325" s="725" t="s">
        <v>223</v>
      </c>
      <c r="G325" s="746"/>
      <c r="H325" s="747"/>
      <c r="I325" s="745"/>
      <c r="J325" s="725" t="s">
        <v>49</v>
      </c>
      <c r="K325" s="746"/>
      <c r="L325" s="743"/>
      <c r="M325" s="745"/>
      <c r="N325" s="725" t="s">
        <v>50</v>
      </c>
      <c r="O325" s="746"/>
      <c r="P325" s="748" t="s">
        <v>8</v>
      </c>
      <c r="Q325" s="749"/>
    </row>
    <row r="326" spans="1:19" ht="24.75" customHeight="1">
      <c r="A326" s="378" t="s">
        <v>52</v>
      </c>
      <c r="B326" s="609"/>
      <c r="C326" s="731"/>
      <c r="D326" s="731"/>
      <c r="E326" s="731"/>
      <c r="F326" s="731"/>
      <c r="G326" s="731"/>
      <c r="H326" s="731"/>
      <c r="I326" s="731"/>
      <c r="J326" s="731"/>
      <c r="K326" s="731"/>
      <c r="L326" s="731"/>
      <c r="M326" s="731"/>
      <c r="N326" s="731"/>
      <c r="O326" s="731"/>
      <c r="P326" s="731"/>
      <c r="Q326" s="732"/>
    </row>
    <row r="327" spans="1:19" ht="24.75" customHeight="1" thickBot="1">
      <c r="A327" s="733" t="s">
        <v>51</v>
      </c>
      <c r="B327" s="734"/>
      <c r="C327" s="170" t="s">
        <v>562</v>
      </c>
      <c r="D327" s="168"/>
      <c r="E327" s="755"/>
      <c r="F327" s="755"/>
      <c r="G327" s="755"/>
      <c r="H327" s="755"/>
      <c r="I327" s="168" t="s">
        <v>561</v>
      </c>
      <c r="J327" s="168" t="s">
        <v>563</v>
      </c>
      <c r="K327" s="168"/>
      <c r="L327" s="755"/>
      <c r="M327" s="755"/>
      <c r="N327" s="755"/>
      <c r="O327" s="755"/>
      <c r="P327" s="168"/>
      <c r="Q327" s="169"/>
    </row>
    <row r="328" spans="1:19" ht="24.75" customHeight="1">
      <c r="A328" s="750" t="s">
        <v>46</v>
      </c>
      <c r="B328" s="751"/>
      <c r="C328" s="29" t="s">
        <v>532</v>
      </c>
      <c r="D328" s="752" t="s">
        <v>47</v>
      </c>
      <c r="E328" s="751"/>
      <c r="F328" s="753"/>
      <c r="G328" s="753"/>
      <c r="H328" s="753"/>
      <c r="I328" s="753"/>
      <c r="J328" s="752" t="s">
        <v>38</v>
      </c>
      <c r="K328" s="751"/>
      <c r="L328" s="752" t="str">
        <f>IF(基本情報入力シート!$C$3="","",基本情報入力シート!$C$3)</f>
        <v>工事</v>
      </c>
      <c r="M328" s="752"/>
      <c r="N328" s="752"/>
      <c r="O328" s="752"/>
      <c r="P328" s="752"/>
      <c r="Q328" s="754"/>
    </row>
    <row r="329" spans="1:19" ht="24.75" customHeight="1">
      <c r="A329" s="737" t="s">
        <v>276</v>
      </c>
      <c r="B329" s="404"/>
      <c r="C329" s="617"/>
      <c r="D329" s="122"/>
      <c r="E329" s="31" t="s">
        <v>279</v>
      </c>
      <c r="F329" s="738" t="str">
        <f>IF(D329="","",VLOOKUP(D329,営業種目・細目コードリスト!$A$2:$B$150,2,FALSE))</f>
        <v/>
      </c>
      <c r="G329" s="738"/>
      <c r="H329" s="738"/>
      <c r="I329" s="738"/>
      <c r="J329" s="400" t="s">
        <v>277</v>
      </c>
      <c r="K329" s="617"/>
      <c r="L329" s="122"/>
      <c r="M329" s="31" t="s">
        <v>280</v>
      </c>
      <c r="N329" s="739" t="str">
        <f>IF(OR(D329=0,L329=0),"",IF(VLOOKUP(D329,営業種目・細目コードリスト!$A$1:$W$150,MATCH(L329,営業種目・細目コードリスト!$A$1:$W$1,0),FALSE)=-1,"要確認",VLOOKUP(D329,営業種目・細目コードリスト!$A$1:$W$150,MATCH(L329,営業種目・細目コードリスト!$A$1:$W$1,0),FALSE)))</f>
        <v/>
      </c>
      <c r="O329" s="740"/>
      <c r="P329" s="740"/>
      <c r="Q329" s="741"/>
      <c r="S329" s="171" t="str">
        <f>IF(N329=0,"「細目名」を確認してください！",IF(N329="","「細目名」なしで良いですか？",""))</f>
        <v>「細目名」なしで良いですか？</v>
      </c>
    </row>
    <row r="330" spans="1:19" ht="24.75" customHeight="1">
      <c r="A330" s="742" t="s">
        <v>48</v>
      </c>
      <c r="B330" s="318"/>
      <c r="C330" s="743"/>
      <c r="D330" s="744"/>
      <c r="E330" s="745"/>
      <c r="F330" s="725" t="s">
        <v>223</v>
      </c>
      <c r="G330" s="746"/>
      <c r="H330" s="747"/>
      <c r="I330" s="745"/>
      <c r="J330" s="725" t="s">
        <v>49</v>
      </c>
      <c r="K330" s="746"/>
      <c r="L330" s="743"/>
      <c r="M330" s="745"/>
      <c r="N330" s="725" t="s">
        <v>50</v>
      </c>
      <c r="O330" s="746"/>
      <c r="P330" s="748" t="s">
        <v>8</v>
      </c>
      <c r="Q330" s="749"/>
    </row>
    <row r="331" spans="1:19" ht="24.75" customHeight="1">
      <c r="A331" s="378" t="s">
        <v>52</v>
      </c>
      <c r="B331" s="609"/>
      <c r="C331" s="731"/>
      <c r="D331" s="731"/>
      <c r="E331" s="731"/>
      <c r="F331" s="731"/>
      <c r="G331" s="731"/>
      <c r="H331" s="731"/>
      <c r="I331" s="731"/>
      <c r="J331" s="731"/>
      <c r="K331" s="731"/>
      <c r="L331" s="731"/>
      <c r="M331" s="731"/>
      <c r="N331" s="731"/>
      <c r="O331" s="731"/>
      <c r="P331" s="731"/>
      <c r="Q331" s="732"/>
    </row>
    <row r="332" spans="1:19" ht="24.75" customHeight="1" thickBot="1">
      <c r="A332" s="733" t="s">
        <v>51</v>
      </c>
      <c r="B332" s="734"/>
      <c r="C332" s="170" t="s">
        <v>562</v>
      </c>
      <c r="D332" s="168"/>
      <c r="E332" s="755"/>
      <c r="F332" s="755"/>
      <c r="G332" s="755"/>
      <c r="H332" s="755"/>
      <c r="I332" s="168" t="s">
        <v>561</v>
      </c>
      <c r="J332" s="168" t="s">
        <v>563</v>
      </c>
      <c r="K332" s="168"/>
      <c r="L332" s="755"/>
      <c r="M332" s="755"/>
      <c r="N332" s="755"/>
      <c r="O332" s="755"/>
      <c r="P332" s="168"/>
      <c r="Q332" s="169"/>
    </row>
    <row r="333" spans="1:19" ht="24.75" customHeight="1">
      <c r="A333" s="750" t="s">
        <v>46</v>
      </c>
      <c r="B333" s="751"/>
      <c r="C333" s="29" t="s">
        <v>533</v>
      </c>
      <c r="D333" s="752" t="s">
        <v>47</v>
      </c>
      <c r="E333" s="751"/>
      <c r="F333" s="753"/>
      <c r="G333" s="753"/>
      <c r="H333" s="753"/>
      <c r="I333" s="753"/>
      <c r="J333" s="752" t="s">
        <v>38</v>
      </c>
      <c r="K333" s="751"/>
      <c r="L333" s="752" t="str">
        <f>IF(基本情報入力シート!$C$3="","",基本情報入力シート!$C$3)</f>
        <v>工事</v>
      </c>
      <c r="M333" s="752"/>
      <c r="N333" s="752"/>
      <c r="O333" s="752"/>
      <c r="P333" s="752"/>
      <c r="Q333" s="754"/>
    </row>
    <row r="334" spans="1:19" ht="24.75" customHeight="1">
      <c r="A334" s="737" t="s">
        <v>276</v>
      </c>
      <c r="B334" s="404"/>
      <c r="C334" s="617"/>
      <c r="D334" s="122"/>
      <c r="E334" s="31" t="s">
        <v>279</v>
      </c>
      <c r="F334" s="738" t="str">
        <f>IF(D334="","",VLOOKUP(D334,営業種目・細目コードリスト!$A$2:$B$150,2,FALSE))</f>
        <v/>
      </c>
      <c r="G334" s="738"/>
      <c r="H334" s="738"/>
      <c r="I334" s="738"/>
      <c r="J334" s="400" t="s">
        <v>277</v>
      </c>
      <c r="K334" s="617"/>
      <c r="L334" s="122"/>
      <c r="M334" s="31" t="s">
        <v>280</v>
      </c>
      <c r="N334" s="739" t="str">
        <f>IF(OR(D334=0,L334=0),"",IF(VLOOKUP(D334,営業種目・細目コードリスト!$A$1:$W$150,MATCH(L334,営業種目・細目コードリスト!$A$1:$W$1,0),FALSE)=-1,"要確認",VLOOKUP(D334,営業種目・細目コードリスト!$A$1:$W$150,MATCH(L334,営業種目・細目コードリスト!$A$1:$W$1,0),FALSE)))</f>
        <v/>
      </c>
      <c r="O334" s="740"/>
      <c r="P334" s="740"/>
      <c r="Q334" s="741"/>
      <c r="S334" s="171" t="str">
        <f>IF(N334=0,"「細目名」を確認してください！",IF(N334="","「細目名」なしで良いですか？",""))</f>
        <v>「細目名」なしで良いですか？</v>
      </c>
    </row>
    <row r="335" spans="1:19" ht="24.75" customHeight="1">
      <c r="A335" s="742" t="s">
        <v>48</v>
      </c>
      <c r="B335" s="318"/>
      <c r="C335" s="743"/>
      <c r="D335" s="744"/>
      <c r="E335" s="745"/>
      <c r="F335" s="725" t="s">
        <v>223</v>
      </c>
      <c r="G335" s="746"/>
      <c r="H335" s="747"/>
      <c r="I335" s="745"/>
      <c r="J335" s="725" t="s">
        <v>49</v>
      </c>
      <c r="K335" s="746"/>
      <c r="L335" s="743"/>
      <c r="M335" s="745"/>
      <c r="N335" s="725" t="s">
        <v>50</v>
      </c>
      <c r="O335" s="746"/>
      <c r="P335" s="748" t="s">
        <v>8</v>
      </c>
      <c r="Q335" s="749"/>
    </row>
    <row r="336" spans="1:19" ht="24.75" customHeight="1">
      <c r="A336" s="378" t="s">
        <v>52</v>
      </c>
      <c r="B336" s="609"/>
      <c r="C336" s="731"/>
      <c r="D336" s="731"/>
      <c r="E336" s="731"/>
      <c r="F336" s="731"/>
      <c r="G336" s="731"/>
      <c r="H336" s="731"/>
      <c r="I336" s="731"/>
      <c r="J336" s="731"/>
      <c r="K336" s="731"/>
      <c r="L336" s="731"/>
      <c r="M336" s="731"/>
      <c r="N336" s="731"/>
      <c r="O336" s="731"/>
      <c r="P336" s="731"/>
      <c r="Q336" s="732"/>
    </row>
    <row r="337" spans="1:36" ht="24.75" customHeight="1" thickBot="1">
      <c r="A337" s="733" t="s">
        <v>51</v>
      </c>
      <c r="B337" s="734"/>
      <c r="C337" s="170" t="s">
        <v>562</v>
      </c>
      <c r="D337" s="168"/>
      <c r="E337" s="755"/>
      <c r="F337" s="755"/>
      <c r="G337" s="755"/>
      <c r="H337" s="755"/>
      <c r="I337" s="168" t="s">
        <v>561</v>
      </c>
      <c r="J337" s="168" t="s">
        <v>563</v>
      </c>
      <c r="K337" s="168"/>
      <c r="L337" s="755"/>
      <c r="M337" s="755"/>
      <c r="N337" s="755"/>
      <c r="O337" s="755"/>
      <c r="P337" s="168"/>
      <c r="Q337" s="169"/>
    </row>
    <row r="338" spans="1:36" ht="12" customHeight="1">
      <c r="A338" s="702" t="s">
        <v>272</v>
      </c>
      <c r="B338" s="702"/>
      <c r="C338" s="702"/>
      <c r="D338" s="702"/>
      <c r="E338" s="702"/>
      <c r="F338" s="702"/>
      <c r="G338" s="702"/>
      <c r="H338" s="702"/>
      <c r="I338" s="702"/>
      <c r="J338" s="702"/>
      <c r="K338" s="702"/>
      <c r="L338" s="702"/>
      <c r="M338" s="702"/>
      <c r="N338" s="702"/>
      <c r="O338" s="702"/>
      <c r="P338" s="702"/>
      <c r="Q338" s="702"/>
    </row>
    <row r="339" spans="1:36" ht="12" customHeight="1">
      <c r="A339" s="7" t="s">
        <v>260</v>
      </c>
      <c r="B339" s="7"/>
      <c r="C339" s="7"/>
      <c r="D339" s="7"/>
      <c r="E339" s="7"/>
      <c r="F339" s="7"/>
      <c r="G339" s="7"/>
      <c r="H339" s="7"/>
      <c r="I339" s="7"/>
      <c r="J339" s="7"/>
      <c r="K339" s="7"/>
      <c r="L339" s="7"/>
      <c r="M339" s="7"/>
      <c r="N339" s="7"/>
      <c r="O339" s="7"/>
      <c r="P339" s="7"/>
      <c r="Q339" s="7"/>
    </row>
    <row r="340" spans="1:36" ht="30" customHeight="1">
      <c r="A340" s="735" t="s">
        <v>581</v>
      </c>
      <c r="B340" s="735"/>
      <c r="C340" s="735"/>
      <c r="D340" s="735"/>
      <c r="E340" s="735"/>
      <c r="F340" s="735"/>
      <c r="G340" s="735"/>
      <c r="H340" s="735"/>
      <c r="I340" s="735"/>
      <c r="J340" s="735"/>
      <c r="K340" s="735"/>
      <c r="L340" s="735"/>
      <c r="M340" s="735"/>
      <c r="N340" s="735"/>
      <c r="O340" s="735"/>
      <c r="P340" s="735"/>
      <c r="Q340" s="735"/>
      <c r="R340" s="735"/>
      <c r="S340" s="100"/>
    </row>
    <row r="341" spans="1:36" ht="21" customHeight="1">
      <c r="A341" s="736" t="s">
        <v>582</v>
      </c>
      <c r="B341" s="736"/>
      <c r="C341" s="736"/>
      <c r="D341" s="736"/>
      <c r="E341" s="736"/>
      <c r="F341" s="736"/>
      <c r="G341" s="736"/>
      <c r="H341" s="736"/>
      <c r="I341" s="736"/>
      <c r="J341" s="736"/>
      <c r="K341" s="736"/>
      <c r="L341" s="736"/>
      <c r="M341" s="736"/>
      <c r="N341" s="736"/>
      <c r="O341" s="736"/>
      <c r="P341" s="736"/>
      <c r="Q341" s="736"/>
      <c r="R341" s="736"/>
      <c r="S341" s="735"/>
      <c r="T341" s="735"/>
      <c r="U341" s="735"/>
      <c r="V341" s="735"/>
      <c r="W341" s="735"/>
      <c r="X341" s="735"/>
      <c r="Y341" s="735"/>
      <c r="Z341" s="735"/>
      <c r="AA341" s="735"/>
      <c r="AB341" s="735"/>
      <c r="AC341" s="735"/>
      <c r="AD341" s="735"/>
      <c r="AE341" s="735"/>
      <c r="AF341" s="735"/>
      <c r="AG341" s="735"/>
      <c r="AH341" s="735"/>
      <c r="AI341" s="735"/>
      <c r="AJ341" s="735"/>
    </row>
    <row r="342" spans="1:36" ht="21" customHeight="1">
      <c r="A342" s="756" t="s">
        <v>539</v>
      </c>
      <c r="B342" s="756"/>
      <c r="C342" s="756"/>
      <c r="D342" s="756"/>
      <c r="E342" s="756"/>
      <c r="F342" s="756"/>
      <c r="G342" s="756"/>
      <c r="H342" s="756"/>
      <c r="I342" s="756"/>
      <c r="J342" s="756"/>
      <c r="K342" s="756"/>
      <c r="L342" s="756"/>
      <c r="M342" s="756"/>
      <c r="N342" s="756"/>
      <c r="O342" s="756"/>
      <c r="P342" s="756"/>
      <c r="Q342" s="756"/>
      <c r="R342" s="756"/>
    </row>
  </sheetData>
  <mergeCells count="1241">
    <mergeCell ref="F194:I194"/>
    <mergeCell ref="J194:K194"/>
    <mergeCell ref="L194:Q194"/>
    <mergeCell ref="L327:O327"/>
    <mergeCell ref="L332:O332"/>
    <mergeCell ref="L337:O337"/>
    <mergeCell ref="E327:H327"/>
    <mergeCell ref="E332:H332"/>
    <mergeCell ref="E337:H337"/>
    <mergeCell ref="L18:O18"/>
    <mergeCell ref="L23:O23"/>
    <mergeCell ref="L28:O28"/>
    <mergeCell ref="L33:O33"/>
    <mergeCell ref="L46:O46"/>
    <mergeCell ref="L51:O51"/>
    <mergeCell ref="L56:O56"/>
    <mergeCell ref="L61:O61"/>
    <mergeCell ref="L66:O66"/>
    <mergeCell ref="L71:O71"/>
    <mergeCell ref="L84:O84"/>
    <mergeCell ref="L89:O89"/>
    <mergeCell ref="L94:O94"/>
    <mergeCell ref="L99:O99"/>
    <mergeCell ref="L104:O104"/>
    <mergeCell ref="L109:O109"/>
    <mergeCell ref="L122:O122"/>
    <mergeCell ref="L127:O127"/>
    <mergeCell ref="L132:O132"/>
    <mergeCell ref="L137:O137"/>
    <mergeCell ref="L142:O142"/>
    <mergeCell ref="L147:O147"/>
    <mergeCell ref="L160:O160"/>
    <mergeCell ref="A114:R114"/>
    <mergeCell ref="A152:R152"/>
    <mergeCell ref="A190:R190"/>
    <mergeCell ref="A228:R228"/>
    <mergeCell ref="A177:C177"/>
    <mergeCell ref="F177:I177"/>
    <mergeCell ref="J177:K177"/>
    <mergeCell ref="N177:Q177"/>
    <mergeCell ref="A178:B178"/>
    <mergeCell ref="C178:E178"/>
    <mergeCell ref="F178:G178"/>
    <mergeCell ref="L180:O180"/>
    <mergeCell ref="L185:O185"/>
    <mergeCell ref="L198:O198"/>
    <mergeCell ref="E142:H142"/>
    <mergeCell ref="E147:H147"/>
    <mergeCell ref="E160:H160"/>
    <mergeCell ref="E165:H165"/>
    <mergeCell ref="E175:H175"/>
    <mergeCell ref="E180:H180"/>
    <mergeCell ref="E185:H185"/>
    <mergeCell ref="E198:H198"/>
    <mergeCell ref="E203:H203"/>
    <mergeCell ref="E208:H208"/>
    <mergeCell ref="E213:H213"/>
    <mergeCell ref="E218:H218"/>
    <mergeCell ref="E223:H223"/>
    <mergeCell ref="H178:I178"/>
    <mergeCell ref="J178:K178"/>
    <mergeCell ref="L178:M178"/>
    <mergeCell ref="N178:O178"/>
    <mergeCell ref="D194:E194"/>
    <mergeCell ref="E8:H8"/>
    <mergeCell ref="L8:O8"/>
    <mergeCell ref="E18:H18"/>
    <mergeCell ref="E23:H23"/>
    <mergeCell ref="E28:H28"/>
    <mergeCell ref="E33:H33"/>
    <mergeCell ref="E46:H46"/>
    <mergeCell ref="E51:H51"/>
    <mergeCell ref="E56:H56"/>
    <mergeCell ref="E61:H61"/>
    <mergeCell ref="E66:H66"/>
    <mergeCell ref="E71:H71"/>
    <mergeCell ref="E84:H84"/>
    <mergeCell ref="E89:H89"/>
    <mergeCell ref="E94:H94"/>
    <mergeCell ref="E99:H99"/>
    <mergeCell ref="E104:H104"/>
    <mergeCell ref="A38:R38"/>
    <mergeCell ref="A103:B103"/>
    <mergeCell ref="C103:Q103"/>
    <mergeCell ref="A104:B104"/>
    <mergeCell ref="A98:B98"/>
    <mergeCell ref="C98:Q98"/>
    <mergeCell ref="A99:B99"/>
    <mergeCell ref="A100:B100"/>
    <mergeCell ref="D100:E100"/>
    <mergeCell ref="F100:I100"/>
    <mergeCell ref="J100:K100"/>
    <mergeCell ref="L100:Q100"/>
    <mergeCell ref="A101:C101"/>
    <mergeCell ref="F101:I101"/>
    <mergeCell ref="J101:K101"/>
    <mergeCell ref="A342:R342"/>
    <mergeCell ref="A184:B184"/>
    <mergeCell ref="C184:Q184"/>
    <mergeCell ref="A185:B185"/>
    <mergeCell ref="A186:Q186"/>
    <mergeCell ref="A188:R188"/>
    <mergeCell ref="A182:C182"/>
    <mergeCell ref="F182:I182"/>
    <mergeCell ref="J182:K182"/>
    <mergeCell ref="N182:Q182"/>
    <mergeCell ref="A183:B183"/>
    <mergeCell ref="C183:E183"/>
    <mergeCell ref="F183:G183"/>
    <mergeCell ref="H183:I183"/>
    <mergeCell ref="J183:K183"/>
    <mergeCell ref="L183:M183"/>
    <mergeCell ref="N183:O183"/>
    <mergeCell ref="P183:Q183"/>
    <mergeCell ref="A196:B196"/>
    <mergeCell ref="C196:E196"/>
    <mergeCell ref="F196:G196"/>
    <mergeCell ref="H196:I196"/>
    <mergeCell ref="J196:K196"/>
    <mergeCell ref="L196:M196"/>
    <mergeCell ref="N196:O196"/>
    <mergeCell ref="P196:Q196"/>
    <mergeCell ref="A197:B197"/>
    <mergeCell ref="C197:Q197"/>
    <mergeCell ref="A192:Q192"/>
    <mergeCell ref="A194:B194"/>
    <mergeCell ref="E241:H241"/>
    <mergeCell ref="E246:H246"/>
    <mergeCell ref="P178:Q178"/>
    <mergeCell ref="A179:B179"/>
    <mergeCell ref="C179:Q179"/>
    <mergeCell ref="A180:B180"/>
    <mergeCell ref="A181:B181"/>
    <mergeCell ref="D181:E181"/>
    <mergeCell ref="F181:I181"/>
    <mergeCell ref="J181:K181"/>
    <mergeCell ref="L181:Q181"/>
    <mergeCell ref="A172:C172"/>
    <mergeCell ref="F172:I172"/>
    <mergeCell ref="J172:K172"/>
    <mergeCell ref="N172:Q172"/>
    <mergeCell ref="A173:B173"/>
    <mergeCell ref="C173:E173"/>
    <mergeCell ref="F173:G173"/>
    <mergeCell ref="H173:I173"/>
    <mergeCell ref="J173:K173"/>
    <mergeCell ref="L173:M173"/>
    <mergeCell ref="N173:O173"/>
    <mergeCell ref="P173:Q173"/>
    <mergeCell ref="A174:B174"/>
    <mergeCell ref="C174:Q174"/>
    <mergeCell ref="A175:B175"/>
    <mergeCell ref="A176:B176"/>
    <mergeCell ref="D176:E176"/>
    <mergeCell ref="F176:I176"/>
    <mergeCell ref="J176:K176"/>
    <mergeCell ref="L176:Q176"/>
    <mergeCell ref="L175:O175"/>
    <mergeCell ref="A167:C167"/>
    <mergeCell ref="F167:I167"/>
    <mergeCell ref="J167:K167"/>
    <mergeCell ref="N167:Q167"/>
    <mergeCell ref="A168:B168"/>
    <mergeCell ref="C168:E168"/>
    <mergeCell ref="F168:G168"/>
    <mergeCell ref="H168:I168"/>
    <mergeCell ref="J168:K168"/>
    <mergeCell ref="L168:M168"/>
    <mergeCell ref="N168:O168"/>
    <mergeCell ref="P168:Q168"/>
    <mergeCell ref="A169:B169"/>
    <mergeCell ref="C169:Q169"/>
    <mergeCell ref="A170:B170"/>
    <mergeCell ref="A171:B171"/>
    <mergeCell ref="D171:E171"/>
    <mergeCell ref="F171:I171"/>
    <mergeCell ref="J171:K171"/>
    <mergeCell ref="L171:Q171"/>
    <mergeCell ref="L170:O170"/>
    <mergeCell ref="A162:C162"/>
    <mergeCell ref="F162:I162"/>
    <mergeCell ref="J162:K162"/>
    <mergeCell ref="N162:Q162"/>
    <mergeCell ref="A163:B163"/>
    <mergeCell ref="C163:E163"/>
    <mergeCell ref="F163:G163"/>
    <mergeCell ref="H163:I163"/>
    <mergeCell ref="J163:K163"/>
    <mergeCell ref="L163:M163"/>
    <mergeCell ref="N163:O163"/>
    <mergeCell ref="P163:Q163"/>
    <mergeCell ref="A164:B164"/>
    <mergeCell ref="C164:Q164"/>
    <mergeCell ref="A165:B165"/>
    <mergeCell ref="A166:B166"/>
    <mergeCell ref="D166:E166"/>
    <mergeCell ref="F166:I166"/>
    <mergeCell ref="J166:K166"/>
    <mergeCell ref="L166:Q166"/>
    <mergeCell ref="L165:O165"/>
    <mergeCell ref="A157:C157"/>
    <mergeCell ref="F157:I157"/>
    <mergeCell ref="J157:K157"/>
    <mergeCell ref="N157:Q157"/>
    <mergeCell ref="A158:B158"/>
    <mergeCell ref="C158:E158"/>
    <mergeCell ref="F158:G158"/>
    <mergeCell ref="H158:I158"/>
    <mergeCell ref="J158:K158"/>
    <mergeCell ref="L158:M158"/>
    <mergeCell ref="N158:O158"/>
    <mergeCell ref="P158:Q158"/>
    <mergeCell ref="A159:B159"/>
    <mergeCell ref="C159:Q159"/>
    <mergeCell ref="A160:B160"/>
    <mergeCell ref="A161:B161"/>
    <mergeCell ref="D161:E161"/>
    <mergeCell ref="F161:I161"/>
    <mergeCell ref="J161:K161"/>
    <mergeCell ref="L161:Q161"/>
    <mergeCell ref="A116:Q116"/>
    <mergeCell ref="A154:Q154"/>
    <mergeCell ref="A156:B156"/>
    <mergeCell ref="D156:E156"/>
    <mergeCell ref="F156:I156"/>
    <mergeCell ref="J156:K156"/>
    <mergeCell ref="L156:Q156"/>
    <mergeCell ref="A145:B145"/>
    <mergeCell ref="C145:E145"/>
    <mergeCell ref="F145:G145"/>
    <mergeCell ref="H145:I145"/>
    <mergeCell ref="J145:K145"/>
    <mergeCell ref="L145:M145"/>
    <mergeCell ref="N145:O145"/>
    <mergeCell ref="P145:Q145"/>
    <mergeCell ref="A146:B146"/>
    <mergeCell ref="C146:Q146"/>
    <mergeCell ref="A142:B142"/>
    <mergeCell ref="A141:B141"/>
    <mergeCell ref="C141:Q141"/>
    <mergeCell ref="A143:B143"/>
    <mergeCell ref="D143:E143"/>
    <mergeCell ref="F143:I143"/>
    <mergeCell ref="J143:K143"/>
    <mergeCell ref="L143:Q143"/>
    <mergeCell ref="A144:C144"/>
    <mergeCell ref="F144:I144"/>
    <mergeCell ref="J144:K144"/>
    <mergeCell ref="N144:Q144"/>
    <mergeCell ref="A147:B147"/>
    <mergeCell ref="A148:Q148"/>
    <mergeCell ref="A150:R150"/>
    <mergeCell ref="A136:B136"/>
    <mergeCell ref="C136:Q136"/>
    <mergeCell ref="A137:B137"/>
    <mergeCell ref="A138:B138"/>
    <mergeCell ref="D138:E138"/>
    <mergeCell ref="F138:I138"/>
    <mergeCell ref="J138:K138"/>
    <mergeCell ref="L138:Q138"/>
    <mergeCell ref="A139:C139"/>
    <mergeCell ref="F139:I139"/>
    <mergeCell ref="J139:K139"/>
    <mergeCell ref="N139:Q139"/>
    <mergeCell ref="A140:B140"/>
    <mergeCell ref="C140:E140"/>
    <mergeCell ref="F140:G140"/>
    <mergeCell ref="H140:I140"/>
    <mergeCell ref="J140:K140"/>
    <mergeCell ref="L140:M140"/>
    <mergeCell ref="N140:O140"/>
    <mergeCell ref="P140:Q140"/>
    <mergeCell ref="E137:H137"/>
    <mergeCell ref="A131:B131"/>
    <mergeCell ref="C131:Q131"/>
    <mergeCell ref="A132:B132"/>
    <mergeCell ref="A133:B133"/>
    <mergeCell ref="D133:E133"/>
    <mergeCell ref="F133:I133"/>
    <mergeCell ref="J133:K133"/>
    <mergeCell ref="L133:Q133"/>
    <mergeCell ref="A134:C134"/>
    <mergeCell ref="F134:I134"/>
    <mergeCell ref="J134:K134"/>
    <mergeCell ref="N134:Q134"/>
    <mergeCell ref="A135:B135"/>
    <mergeCell ref="C135:E135"/>
    <mergeCell ref="F135:G135"/>
    <mergeCell ref="H135:I135"/>
    <mergeCell ref="J135:K135"/>
    <mergeCell ref="L135:M135"/>
    <mergeCell ref="N135:O135"/>
    <mergeCell ref="P135:Q135"/>
    <mergeCell ref="E132:H132"/>
    <mergeCell ref="A126:B126"/>
    <mergeCell ref="C126:Q126"/>
    <mergeCell ref="A127:B127"/>
    <mergeCell ref="A128:B128"/>
    <mergeCell ref="D128:E128"/>
    <mergeCell ref="F128:I128"/>
    <mergeCell ref="J128:K128"/>
    <mergeCell ref="L128:Q128"/>
    <mergeCell ref="A129:C129"/>
    <mergeCell ref="F129:I129"/>
    <mergeCell ref="J129:K129"/>
    <mergeCell ref="N129:Q129"/>
    <mergeCell ref="A130:B130"/>
    <mergeCell ref="C130:E130"/>
    <mergeCell ref="F130:G130"/>
    <mergeCell ref="H130:I130"/>
    <mergeCell ref="J130:K130"/>
    <mergeCell ref="L130:M130"/>
    <mergeCell ref="N130:O130"/>
    <mergeCell ref="P130:Q130"/>
    <mergeCell ref="E127:H127"/>
    <mergeCell ref="A121:B121"/>
    <mergeCell ref="C121:Q121"/>
    <mergeCell ref="A122:B122"/>
    <mergeCell ref="A123:B123"/>
    <mergeCell ref="D123:E123"/>
    <mergeCell ref="F123:I123"/>
    <mergeCell ref="J123:K123"/>
    <mergeCell ref="L123:Q123"/>
    <mergeCell ref="A124:C124"/>
    <mergeCell ref="F124:I124"/>
    <mergeCell ref="J124:K124"/>
    <mergeCell ref="N124:Q124"/>
    <mergeCell ref="A125:B125"/>
    <mergeCell ref="C125:E125"/>
    <mergeCell ref="F125:G125"/>
    <mergeCell ref="H125:I125"/>
    <mergeCell ref="J125:K125"/>
    <mergeCell ref="L125:M125"/>
    <mergeCell ref="N125:O125"/>
    <mergeCell ref="P125:Q125"/>
    <mergeCell ref="E122:H122"/>
    <mergeCell ref="A118:B118"/>
    <mergeCell ref="D118:E118"/>
    <mergeCell ref="F118:I118"/>
    <mergeCell ref="J118:K118"/>
    <mergeCell ref="L118:Q118"/>
    <mergeCell ref="A119:C119"/>
    <mergeCell ref="F119:I119"/>
    <mergeCell ref="J119:K119"/>
    <mergeCell ref="N119:Q119"/>
    <mergeCell ref="A120:B120"/>
    <mergeCell ref="C120:E120"/>
    <mergeCell ref="F120:G120"/>
    <mergeCell ref="H120:I120"/>
    <mergeCell ref="J120:K120"/>
    <mergeCell ref="L120:M120"/>
    <mergeCell ref="N120:O120"/>
    <mergeCell ref="P120:Q120"/>
    <mergeCell ref="A105:B105"/>
    <mergeCell ref="D105:E105"/>
    <mergeCell ref="F105:I105"/>
    <mergeCell ref="J105:K105"/>
    <mergeCell ref="L105:Q105"/>
    <mergeCell ref="A108:B108"/>
    <mergeCell ref="C108:Q108"/>
    <mergeCell ref="A109:B109"/>
    <mergeCell ref="A110:Q110"/>
    <mergeCell ref="A112:R112"/>
    <mergeCell ref="A106:C106"/>
    <mergeCell ref="F106:I106"/>
    <mergeCell ref="J106:K106"/>
    <mergeCell ref="N106:Q106"/>
    <mergeCell ref="A107:B107"/>
    <mergeCell ref="C107:E107"/>
    <mergeCell ref="F107:G107"/>
    <mergeCell ref="H107:I107"/>
    <mergeCell ref="J107:K107"/>
    <mergeCell ref="L107:M107"/>
    <mergeCell ref="N107:O107"/>
    <mergeCell ref="P107:Q107"/>
    <mergeCell ref="E109:H109"/>
    <mergeCell ref="N101:Q101"/>
    <mergeCell ref="A102:B102"/>
    <mergeCell ref="C102:E102"/>
    <mergeCell ref="F102:G102"/>
    <mergeCell ref="H102:I102"/>
    <mergeCell ref="J102:K102"/>
    <mergeCell ref="L102:M102"/>
    <mergeCell ref="N102:O102"/>
    <mergeCell ref="P102:Q102"/>
    <mergeCell ref="A93:B93"/>
    <mergeCell ref="C93:Q93"/>
    <mergeCell ref="A94:B94"/>
    <mergeCell ref="A95:B95"/>
    <mergeCell ref="D95:E95"/>
    <mergeCell ref="F95:I95"/>
    <mergeCell ref="J95:K95"/>
    <mergeCell ref="L95:Q95"/>
    <mergeCell ref="A96:C96"/>
    <mergeCell ref="F96:I96"/>
    <mergeCell ref="J96:K96"/>
    <mergeCell ref="N96:Q96"/>
    <mergeCell ref="A97:B97"/>
    <mergeCell ref="C97:E97"/>
    <mergeCell ref="F97:G97"/>
    <mergeCell ref="H97:I97"/>
    <mergeCell ref="J97:K97"/>
    <mergeCell ref="L97:M97"/>
    <mergeCell ref="N97:O97"/>
    <mergeCell ref="P97:Q97"/>
    <mergeCell ref="A88:B88"/>
    <mergeCell ref="C88:Q88"/>
    <mergeCell ref="A89:B89"/>
    <mergeCell ref="A90:B90"/>
    <mergeCell ref="D90:E90"/>
    <mergeCell ref="F90:I90"/>
    <mergeCell ref="J90:K90"/>
    <mergeCell ref="L90:Q90"/>
    <mergeCell ref="A91:C91"/>
    <mergeCell ref="F91:I91"/>
    <mergeCell ref="J91:K91"/>
    <mergeCell ref="N91:Q91"/>
    <mergeCell ref="A92:B92"/>
    <mergeCell ref="C92:E92"/>
    <mergeCell ref="F92:G92"/>
    <mergeCell ref="H92:I92"/>
    <mergeCell ref="J92:K92"/>
    <mergeCell ref="L92:M92"/>
    <mergeCell ref="N92:O92"/>
    <mergeCell ref="P92:Q92"/>
    <mergeCell ref="A83:B83"/>
    <mergeCell ref="C83:Q83"/>
    <mergeCell ref="A84:B84"/>
    <mergeCell ref="A85:B85"/>
    <mergeCell ref="D85:E85"/>
    <mergeCell ref="F85:I85"/>
    <mergeCell ref="J85:K85"/>
    <mergeCell ref="L85:Q85"/>
    <mergeCell ref="A86:C86"/>
    <mergeCell ref="F86:I86"/>
    <mergeCell ref="J86:K86"/>
    <mergeCell ref="N86:Q86"/>
    <mergeCell ref="A87:B87"/>
    <mergeCell ref="C87:E87"/>
    <mergeCell ref="F87:G87"/>
    <mergeCell ref="H87:I87"/>
    <mergeCell ref="J87:K87"/>
    <mergeCell ref="L87:M87"/>
    <mergeCell ref="N87:O87"/>
    <mergeCell ref="P87:Q87"/>
    <mergeCell ref="A70:B70"/>
    <mergeCell ref="C70:Q70"/>
    <mergeCell ref="A71:B71"/>
    <mergeCell ref="A72:Q72"/>
    <mergeCell ref="A74:R74"/>
    <mergeCell ref="A78:Q78"/>
    <mergeCell ref="A80:B80"/>
    <mergeCell ref="D80:E80"/>
    <mergeCell ref="F80:I80"/>
    <mergeCell ref="J80:K80"/>
    <mergeCell ref="L80:Q80"/>
    <mergeCell ref="A81:C81"/>
    <mergeCell ref="F81:I81"/>
    <mergeCell ref="J81:K81"/>
    <mergeCell ref="N81:Q81"/>
    <mergeCell ref="A82:B82"/>
    <mergeCell ref="C82:E82"/>
    <mergeCell ref="F82:G82"/>
    <mergeCell ref="H82:I82"/>
    <mergeCell ref="J82:K82"/>
    <mergeCell ref="L82:M82"/>
    <mergeCell ref="N82:O82"/>
    <mergeCell ref="P82:Q82"/>
    <mergeCell ref="A76:R76"/>
    <mergeCell ref="A65:B65"/>
    <mergeCell ref="C65:Q65"/>
    <mergeCell ref="A66:B66"/>
    <mergeCell ref="A67:B67"/>
    <mergeCell ref="D67:E67"/>
    <mergeCell ref="F67:I67"/>
    <mergeCell ref="J67:K67"/>
    <mergeCell ref="L67:Q67"/>
    <mergeCell ref="A68:C68"/>
    <mergeCell ref="F68:I68"/>
    <mergeCell ref="J68:K68"/>
    <mergeCell ref="N68:Q68"/>
    <mergeCell ref="A69:B69"/>
    <mergeCell ref="C69:E69"/>
    <mergeCell ref="F69:G69"/>
    <mergeCell ref="H69:I69"/>
    <mergeCell ref="J69:K69"/>
    <mergeCell ref="L69:M69"/>
    <mergeCell ref="N69:O69"/>
    <mergeCell ref="P69:Q69"/>
    <mergeCell ref="A60:B60"/>
    <mergeCell ref="C60:Q60"/>
    <mergeCell ref="A61:B61"/>
    <mergeCell ref="A62:B62"/>
    <mergeCell ref="D62:E62"/>
    <mergeCell ref="F62:I62"/>
    <mergeCell ref="J62:K62"/>
    <mergeCell ref="L62:Q62"/>
    <mergeCell ref="A63:C63"/>
    <mergeCell ref="F63:I63"/>
    <mergeCell ref="J63:K63"/>
    <mergeCell ref="N63:Q63"/>
    <mergeCell ref="A64:B64"/>
    <mergeCell ref="C64:E64"/>
    <mergeCell ref="F64:G64"/>
    <mergeCell ref="H64:I64"/>
    <mergeCell ref="J64:K64"/>
    <mergeCell ref="L64:M64"/>
    <mergeCell ref="N64:O64"/>
    <mergeCell ref="P64:Q64"/>
    <mergeCell ref="A55:B55"/>
    <mergeCell ref="C55:Q55"/>
    <mergeCell ref="A56:B56"/>
    <mergeCell ref="A57:B57"/>
    <mergeCell ref="D57:E57"/>
    <mergeCell ref="F57:I57"/>
    <mergeCell ref="J57:K57"/>
    <mergeCell ref="L57:Q57"/>
    <mergeCell ref="A58:C58"/>
    <mergeCell ref="F58:I58"/>
    <mergeCell ref="J58:K58"/>
    <mergeCell ref="N58:Q58"/>
    <mergeCell ref="A59:B59"/>
    <mergeCell ref="C59:E59"/>
    <mergeCell ref="F59:G59"/>
    <mergeCell ref="H59:I59"/>
    <mergeCell ref="J59:K59"/>
    <mergeCell ref="L59:M59"/>
    <mergeCell ref="N59:O59"/>
    <mergeCell ref="P59:Q59"/>
    <mergeCell ref="A51:B51"/>
    <mergeCell ref="A52:B52"/>
    <mergeCell ref="D52:E52"/>
    <mergeCell ref="F52:I52"/>
    <mergeCell ref="J52:K52"/>
    <mergeCell ref="L52:Q52"/>
    <mergeCell ref="A53:C53"/>
    <mergeCell ref="F53:I53"/>
    <mergeCell ref="J53:K53"/>
    <mergeCell ref="N53:Q53"/>
    <mergeCell ref="A54:B54"/>
    <mergeCell ref="C54:E54"/>
    <mergeCell ref="F54:G54"/>
    <mergeCell ref="H54:I54"/>
    <mergeCell ref="J54:K54"/>
    <mergeCell ref="L54:M54"/>
    <mergeCell ref="N54:O54"/>
    <mergeCell ref="P54:Q54"/>
    <mergeCell ref="D47:E47"/>
    <mergeCell ref="F47:I47"/>
    <mergeCell ref="J47:K47"/>
    <mergeCell ref="L47:Q47"/>
    <mergeCell ref="A48:C48"/>
    <mergeCell ref="F48:I48"/>
    <mergeCell ref="J48:K48"/>
    <mergeCell ref="N48:Q48"/>
    <mergeCell ref="A49:B49"/>
    <mergeCell ref="C49:E49"/>
    <mergeCell ref="F49:G49"/>
    <mergeCell ref="H49:I49"/>
    <mergeCell ref="J49:K49"/>
    <mergeCell ref="L49:M49"/>
    <mergeCell ref="N49:O49"/>
    <mergeCell ref="P49:Q49"/>
    <mergeCell ref="A50:B50"/>
    <mergeCell ref="C50:Q50"/>
    <mergeCell ref="A36:R36"/>
    <mergeCell ref="C31:E31"/>
    <mergeCell ref="F31:G31"/>
    <mergeCell ref="H31:I31"/>
    <mergeCell ref="A33:B33"/>
    <mergeCell ref="A32:B32"/>
    <mergeCell ref="C32:Q32"/>
    <mergeCell ref="N31:O31"/>
    <mergeCell ref="J31:K31"/>
    <mergeCell ref="L31:M31"/>
    <mergeCell ref="A34:Q34"/>
    <mergeCell ref="A31:B31"/>
    <mergeCell ref="J30:K30"/>
    <mergeCell ref="P16:Q16"/>
    <mergeCell ref="P21:Q21"/>
    <mergeCell ref="J20:K20"/>
    <mergeCell ref="F26:G26"/>
    <mergeCell ref="A16:B16"/>
    <mergeCell ref="L19:Q19"/>
    <mergeCell ref="C26:E26"/>
    <mergeCell ref="N16:O16"/>
    <mergeCell ref="A19:B19"/>
    <mergeCell ref="A25:C25"/>
    <mergeCell ref="A21:B21"/>
    <mergeCell ref="L16:M16"/>
    <mergeCell ref="H21:I21"/>
    <mergeCell ref="F16:G16"/>
    <mergeCell ref="H16:I16"/>
    <mergeCell ref="A20:C20"/>
    <mergeCell ref="P31:Q31"/>
    <mergeCell ref="C21:E21"/>
    <mergeCell ref="H26:I26"/>
    <mergeCell ref="A2:Q2"/>
    <mergeCell ref="F15:I15"/>
    <mergeCell ref="N15:Q15"/>
    <mergeCell ref="L9:Q9"/>
    <mergeCell ref="F10:I10"/>
    <mergeCell ref="N10:Q10"/>
    <mergeCell ref="A13:B13"/>
    <mergeCell ref="C6:E6"/>
    <mergeCell ref="A6:B6"/>
    <mergeCell ref="H6:I6"/>
    <mergeCell ref="A4:B4"/>
    <mergeCell ref="F5:I5"/>
    <mergeCell ref="H11:I11"/>
    <mergeCell ref="J11:K11"/>
    <mergeCell ref="A10:C10"/>
    <mergeCell ref="J10:K10"/>
    <mergeCell ref="A15:C15"/>
    <mergeCell ref="J15:K15"/>
    <mergeCell ref="A5:C5"/>
    <mergeCell ref="N5:Q5"/>
    <mergeCell ref="C7:Q7"/>
    <mergeCell ref="D14:E14"/>
    <mergeCell ref="L11:M11"/>
    <mergeCell ref="L4:Q4"/>
    <mergeCell ref="P6:Q6"/>
    <mergeCell ref="N6:O6"/>
    <mergeCell ref="J6:K6"/>
    <mergeCell ref="L6:M6"/>
    <mergeCell ref="J5:K5"/>
    <mergeCell ref="F6:G6"/>
    <mergeCell ref="A7:B7"/>
    <mergeCell ref="A8:B8"/>
    <mergeCell ref="J26:K26"/>
    <mergeCell ref="L26:M26"/>
    <mergeCell ref="C22:Q22"/>
    <mergeCell ref="J21:K21"/>
    <mergeCell ref="C27:Q27"/>
    <mergeCell ref="F30:I30"/>
    <mergeCell ref="N30:Q30"/>
    <mergeCell ref="N21:O21"/>
    <mergeCell ref="J14:K14"/>
    <mergeCell ref="C17:Q17"/>
    <mergeCell ref="D19:E19"/>
    <mergeCell ref="J19:K19"/>
    <mergeCell ref="A30:C30"/>
    <mergeCell ref="A9:B9"/>
    <mergeCell ref="C16:E16"/>
    <mergeCell ref="F20:I20"/>
    <mergeCell ref="A29:B29"/>
    <mergeCell ref="D29:E29"/>
    <mergeCell ref="A27:B27"/>
    <mergeCell ref="J29:K29"/>
    <mergeCell ref="A14:B14"/>
    <mergeCell ref="J9:K9"/>
    <mergeCell ref="F14:I14"/>
    <mergeCell ref="A17:B17"/>
    <mergeCell ref="A18:B18"/>
    <mergeCell ref="F25:I25"/>
    <mergeCell ref="N25:Q25"/>
    <mergeCell ref="J24:K24"/>
    <mergeCell ref="L24:Q24"/>
    <mergeCell ref="D4:E4"/>
    <mergeCell ref="F4:I4"/>
    <mergeCell ref="J4:K4"/>
    <mergeCell ref="A12:B12"/>
    <mergeCell ref="C12:Q12"/>
    <mergeCell ref="A11:B11"/>
    <mergeCell ref="C11:E11"/>
    <mergeCell ref="F11:G11"/>
    <mergeCell ref="F9:I9"/>
    <mergeCell ref="P11:Q11"/>
    <mergeCell ref="N11:O11"/>
    <mergeCell ref="J16:K16"/>
    <mergeCell ref="D9:E9"/>
    <mergeCell ref="L14:Q14"/>
    <mergeCell ref="F29:I29"/>
    <mergeCell ref="L29:Q29"/>
    <mergeCell ref="A26:B26"/>
    <mergeCell ref="F19:I19"/>
    <mergeCell ref="A28:B28"/>
    <mergeCell ref="A22:B22"/>
    <mergeCell ref="A23:B23"/>
    <mergeCell ref="N26:O26"/>
    <mergeCell ref="P26:Q26"/>
    <mergeCell ref="N20:Q20"/>
    <mergeCell ref="L21:M21"/>
    <mergeCell ref="F24:I24"/>
    <mergeCell ref="A24:B24"/>
    <mergeCell ref="J25:K25"/>
    <mergeCell ref="D24:E24"/>
    <mergeCell ref="F21:G21"/>
    <mergeCell ref="E13:H13"/>
    <mergeCell ref="L13:O13"/>
    <mergeCell ref="S37:AJ37"/>
    <mergeCell ref="A37:R37"/>
    <mergeCell ref="A75:R75"/>
    <mergeCell ref="S75:AJ75"/>
    <mergeCell ref="A113:R113"/>
    <mergeCell ref="S113:AJ113"/>
    <mergeCell ref="A151:R151"/>
    <mergeCell ref="S151:AJ151"/>
    <mergeCell ref="A189:R189"/>
    <mergeCell ref="S189:AJ189"/>
    <mergeCell ref="A40:Q40"/>
    <mergeCell ref="A42:B42"/>
    <mergeCell ref="D42:E42"/>
    <mergeCell ref="F42:I42"/>
    <mergeCell ref="J42:K42"/>
    <mergeCell ref="L42:Q42"/>
    <mergeCell ref="A43:C43"/>
    <mergeCell ref="F43:I43"/>
    <mergeCell ref="J43:K43"/>
    <mergeCell ref="N43:Q43"/>
    <mergeCell ref="A44:B44"/>
    <mergeCell ref="C44:E44"/>
    <mergeCell ref="F44:G44"/>
    <mergeCell ref="H44:I44"/>
    <mergeCell ref="J44:K44"/>
    <mergeCell ref="L44:M44"/>
    <mergeCell ref="N44:O44"/>
    <mergeCell ref="P44:Q44"/>
    <mergeCell ref="A45:B45"/>
    <mergeCell ref="C45:Q45"/>
    <mergeCell ref="A46:B46"/>
    <mergeCell ref="A47:B47"/>
    <mergeCell ref="A195:C195"/>
    <mergeCell ref="F195:I195"/>
    <mergeCell ref="J195:K195"/>
    <mergeCell ref="N195:Q195"/>
    <mergeCell ref="A201:B201"/>
    <mergeCell ref="C201:E201"/>
    <mergeCell ref="F201:G201"/>
    <mergeCell ref="H201:I201"/>
    <mergeCell ref="J201:K201"/>
    <mergeCell ref="L201:M201"/>
    <mergeCell ref="N201:O201"/>
    <mergeCell ref="P201:Q201"/>
    <mergeCell ref="A202:B202"/>
    <mergeCell ref="C202:Q202"/>
    <mergeCell ref="A198:B198"/>
    <mergeCell ref="A199:B199"/>
    <mergeCell ref="D199:E199"/>
    <mergeCell ref="F199:I199"/>
    <mergeCell ref="J199:K199"/>
    <mergeCell ref="L199:Q199"/>
    <mergeCell ref="A200:C200"/>
    <mergeCell ref="F200:I200"/>
    <mergeCell ref="J200:K200"/>
    <mergeCell ref="N200:Q200"/>
    <mergeCell ref="A206:B206"/>
    <mergeCell ref="C206:E206"/>
    <mergeCell ref="F206:G206"/>
    <mergeCell ref="H206:I206"/>
    <mergeCell ref="J206:K206"/>
    <mergeCell ref="L206:M206"/>
    <mergeCell ref="N206:O206"/>
    <mergeCell ref="P206:Q206"/>
    <mergeCell ref="A207:B207"/>
    <mergeCell ref="C207:Q207"/>
    <mergeCell ref="A203:B203"/>
    <mergeCell ref="A204:B204"/>
    <mergeCell ref="D204:E204"/>
    <mergeCell ref="F204:I204"/>
    <mergeCell ref="J204:K204"/>
    <mergeCell ref="L204:Q204"/>
    <mergeCell ref="A205:C205"/>
    <mergeCell ref="F205:I205"/>
    <mergeCell ref="J205:K205"/>
    <mergeCell ref="N205:Q205"/>
    <mergeCell ref="L203:O203"/>
    <mergeCell ref="A211:B211"/>
    <mergeCell ref="C211:E211"/>
    <mergeCell ref="F211:G211"/>
    <mergeCell ref="H211:I211"/>
    <mergeCell ref="J211:K211"/>
    <mergeCell ref="L211:M211"/>
    <mergeCell ref="N211:O211"/>
    <mergeCell ref="P211:Q211"/>
    <mergeCell ref="A212:B212"/>
    <mergeCell ref="C212:Q212"/>
    <mergeCell ref="A208:B208"/>
    <mergeCell ref="A209:B209"/>
    <mergeCell ref="D209:E209"/>
    <mergeCell ref="F209:I209"/>
    <mergeCell ref="J209:K209"/>
    <mergeCell ref="L209:Q209"/>
    <mergeCell ref="A210:C210"/>
    <mergeCell ref="F210:I210"/>
    <mergeCell ref="J210:K210"/>
    <mergeCell ref="N210:Q210"/>
    <mergeCell ref="L208:O208"/>
    <mergeCell ref="A216:B216"/>
    <mergeCell ref="C216:E216"/>
    <mergeCell ref="F216:G216"/>
    <mergeCell ref="H216:I216"/>
    <mergeCell ref="J216:K216"/>
    <mergeCell ref="L216:M216"/>
    <mergeCell ref="N216:O216"/>
    <mergeCell ref="P216:Q216"/>
    <mergeCell ref="A217:B217"/>
    <mergeCell ref="C217:Q217"/>
    <mergeCell ref="A213:B213"/>
    <mergeCell ref="A214:B214"/>
    <mergeCell ref="D214:E214"/>
    <mergeCell ref="F214:I214"/>
    <mergeCell ref="J214:K214"/>
    <mergeCell ref="L214:Q214"/>
    <mergeCell ref="A215:C215"/>
    <mergeCell ref="F215:I215"/>
    <mergeCell ref="J215:K215"/>
    <mergeCell ref="N215:Q215"/>
    <mergeCell ref="L213:O213"/>
    <mergeCell ref="A221:B221"/>
    <mergeCell ref="C221:E221"/>
    <mergeCell ref="F221:G221"/>
    <mergeCell ref="H221:I221"/>
    <mergeCell ref="J221:K221"/>
    <mergeCell ref="L221:M221"/>
    <mergeCell ref="N221:O221"/>
    <mergeCell ref="P221:Q221"/>
    <mergeCell ref="A222:B222"/>
    <mergeCell ref="C222:Q222"/>
    <mergeCell ref="A218:B218"/>
    <mergeCell ref="A219:B219"/>
    <mergeCell ref="D219:E219"/>
    <mergeCell ref="F219:I219"/>
    <mergeCell ref="J219:K219"/>
    <mergeCell ref="L219:Q219"/>
    <mergeCell ref="A220:C220"/>
    <mergeCell ref="F220:I220"/>
    <mergeCell ref="J220:K220"/>
    <mergeCell ref="N220:Q220"/>
    <mergeCell ref="L218:O218"/>
    <mergeCell ref="A233:C233"/>
    <mergeCell ref="F233:I233"/>
    <mergeCell ref="J233:K233"/>
    <mergeCell ref="N233:Q233"/>
    <mergeCell ref="A234:B234"/>
    <mergeCell ref="C234:E234"/>
    <mergeCell ref="F234:G234"/>
    <mergeCell ref="H234:I234"/>
    <mergeCell ref="J234:K234"/>
    <mergeCell ref="L234:M234"/>
    <mergeCell ref="N234:O234"/>
    <mergeCell ref="P234:Q234"/>
    <mergeCell ref="A223:B223"/>
    <mergeCell ref="A224:Q224"/>
    <mergeCell ref="A226:R226"/>
    <mergeCell ref="A227:R227"/>
    <mergeCell ref="S227:AJ227"/>
    <mergeCell ref="A230:Q230"/>
    <mergeCell ref="A232:B232"/>
    <mergeCell ref="D232:E232"/>
    <mergeCell ref="F232:I232"/>
    <mergeCell ref="J232:K232"/>
    <mergeCell ref="L232:Q232"/>
    <mergeCell ref="L223:O223"/>
    <mergeCell ref="A238:C238"/>
    <mergeCell ref="F238:I238"/>
    <mergeCell ref="J238:K238"/>
    <mergeCell ref="N238:Q238"/>
    <mergeCell ref="A239:B239"/>
    <mergeCell ref="C239:E239"/>
    <mergeCell ref="F239:G239"/>
    <mergeCell ref="H239:I239"/>
    <mergeCell ref="J239:K239"/>
    <mergeCell ref="L239:M239"/>
    <mergeCell ref="N239:O239"/>
    <mergeCell ref="P239:Q239"/>
    <mergeCell ref="A235:B235"/>
    <mergeCell ref="C235:Q235"/>
    <mergeCell ref="A236:B236"/>
    <mergeCell ref="A237:B237"/>
    <mergeCell ref="D237:E237"/>
    <mergeCell ref="F237:I237"/>
    <mergeCell ref="J237:K237"/>
    <mergeCell ref="L237:Q237"/>
    <mergeCell ref="L236:O236"/>
    <mergeCell ref="E236:H236"/>
    <mergeCell ref="A243:C243"/>
    <mergeCell ref="F243:I243"/>
    <mergeCell ref="J243:K243"/>
    <mergeCell ref="N243:Q243"/>
    <mergeCell ref="A244:B244"/>
    <mergeCell ref="C244:E244"/>
    <mergeCell ref="F244:G244"/>
    <mergeCell ref="H244:I244"/>
    <mergeCell ref="J244:K244"/>
    <mergeCell ref="L244:M244"/>
    <mergeCell ref="N244:O244"/>
    <mergeCell ref="P244:Q244"/>
    <mergeCell ref="A240:B240"/>
    <mergeCell ref="C240:Q240"/>
    <mergeCell ref="A241:B241"/>
    <mergeCell ref="A242:B242"/>
    <mergeCell ref="D242:E242"/>
    <mergeCell ref="F242:I242"/>
    <mergeCell ref="J242:K242"/>
    <mergeCell ref="L242:Q242"/>
    <mergeCell ref="L241:O241"/>
    <mergeCell ref="A248:C248"/>
    <mergeCell ref="F248:I248"/>
    <mergeCell ref="J248:K248"/>
    <mergeCell ref="N248:Q248"/>
    <mergeCell ref="A249:B249"/>
    <mergeCell ref="C249:E249"/>
    <mergeCell ref="F249:G249"/>
    <mergeCell ref="H249:I249"/>
    <mergeCell ref="J249:K249"/>
    <mergeCell ref="L249:M249"/>
    <mergeCell ref="N249:O249"/>
    <mergeCell ref="P249:Q249"/>
    <mergeCell ref="A245:B245"/>
    <mergeCell ref="C245:Q245"/>
    <mergeCell ref="A246:B246"/>
    <mergeCell ref="A247:B247"/>
    <mergeCell ref="D247:E247"/>
    <mergeCell ref="F247:I247"/>
    <mergeCell ref="J247:K247"/>
    <mergeCell ref="L247:Q247"/>
    <mergeCell ref="L246:O246"/>
    <mergeCell ref="A253:C253"/>
    <mergeCell ref="F253:I253"/>
    <mergeCell ref="J253:K253"/>
    <mergeCell ref="N253:Q253"/>
    <mergeCell ref="A254:B254"/>
    <mergeCell ref="C254:E254"/>
    <mergeCell ref="F254:G254"/>
    <mergeCell ref="H254:I254"/>
    <mergeCell ref="J254:K254"/>
    <mergeCell ref="L254:M254"/>
    <mergeCell ref="N254:O254"/>
    <mergeCell ref="P254:Q254"/>
    <mergeCell ref="A250:B250"/>
    <mergeCell ref="C250:Q250"/>
    <mergeCell ref="A251:B251"/>
    <mergeCell ref="A252:B252"/>
    <mergeCell ref="D252:E252"/>
    <mergeCell ref="F252:I252"/>
    <mergeCell ref="J252:K252"/>
    <mergeCell ref="L252:Q252"/>
    <mergeCell ref="L251:O251"/>
    <mergeCell ref="E251:H251"/>
    <mergeCell ref="A258:C258"/>
    <mergeCell ref="F258:I258"/>
    <mergeCell ref="J258:K258"/>
    <mergeCell ref="N258:Q258"/>
    <mergeCell ref="A259:B259"/>
    <mergeCell ref="C259:E259"/>
    <mergeCell ref="F259:G259"/>
    <mergeCell ref="H259:I259"/>
    <mergeCell ref="J259:K259"/>
    <mergeCell ref="L259:M259"/>
    <mergeCell ref="N259:O259"/>
    <mergeCell ref="P259:Q259"/>
    <mergeCell ref="A255:B255"/>
    <mergeCell ref="C255:Q255"/>
    <mergeCell ref="A256:B256"/>
    <mergeCell ref="A257:B257"/>
    <mergeCell ref="D257:E257"/>
    <mergeCell ref="F257:I257"/>
    <mergeCell ref="J257:K257"/>
    <mergeCell ref="L257:Q257"/>
    <mergeCell ref="E256:H256"/>
    <mergeCell ref="L256:O256"/>
    <mergeCell ref="A268:Q268"/>
    <mergeCell ref="A270:B270"/>
    <mergeCell ref="D270:E270"/>
    <mergeCell ref="F270:I270"/>
    <mergeCell ref="J270:K270"/>
    <mergeCell ref="L270:Q270"/>
    <mergeCell ref="A271:C271"/>
    <mergeCell ref="F271:I271"/>
    <mergeCell ref="J271:K271"/>
    <mergeCell ref="N271:Q271"/>
    <mergeCell ref="A260:B260"/>
    <mergeCell ref="C260:Q260"/>
    <mergeCell ref="A261:B261"/>
    <mergeCell ref="A262:Q262"/>
    <mergeCell ref="A264:R264"/>
    <mergeCell ref="A265:R265"/>
    <mergeCell ref="S265:AJ265"/>
    <mergeCell ref="E261:H261"/>
    <mergeCell ref="L261:O261"/>
    <mergeCell ref="A266:R266"/>
    <mergeCell ref="A274:B274"/>
    <mergeCell ref="A275:B275"/>
    <mergeCell ref="D275:E275"/>
    <mergeCell ref="F275:I275"/>
    <mergeCell ref="J275:K275"/>
    <mergeCell ref="L275:Q275"/>
    <mergeCell ref="A276:C276"/>
    <mergeCell ref="F276:I276"/>
    <mergeCell ref="J276:K276"/>
    <mergeCell ref="N276:Q276"/>
    <mergeCell ref="A272:B272"/>
    <mergeCell ref="C272:E272"/>
    <mergeCell ref="F272:G272"/>
    <mergeCell ref="H272:I272"/>
    <mergeCell ref="J272:K272"/>
    <mergeCell ref="L272:M272"/>
    <mergeCell ref="N272:O272"/>
    <mergeCell ref="P272:Q272"/>
    <mergeCell ref="A273:B273"/>
    <mergeCell ref="C273:Q273"/>
    <mergeCell ref="E274:H274"/>
    <mergeCell ref="L274:O274"/>
    <mergeCell ref="A279:B279"/>
    <mergeCell ref="A280:B280"/>
    <mergeCell ref="D280:E280"/>
    <mergeCell ref="F280:I280"/>
    <mergeCell ref="J280:K280"/>
    <mergeCell ref="L280:Q280"/>
    <mergeCell ref="A281:C281"/>
    <mergeCell ref="F281:I281"/>
    <mergeCell ref="J281:K281"/>
    <mergeCell ref="N281:Q281"/>
    <mergeCell ref="A277:B277"/>
    <mergeCell ref="C277:E277"/>
    <mergeCell ref="F277:G277"/>
    <mergeCell ref="H277:I277"/>
    <mergeCell ref="J277:K277"/>
    <mergeCell ref="L277:M277"/>
    <mergeCell ref="N277:O277"/>
    <mergeCell ref="P277:Q277"/>
    <mergeCell ref="A278:B278"/>
    <mergeCell ref="C278:Q278"/>
    <mergeCell ref="E279:H279"/>
    <mergeCell ref="L279:O279"/>
    <mergeCell ref="A284:B284"/>
    <mergeCell ref="A285:B285"/>
    <mergeCell ref="D285:E285"/>
    <mergeCell ref="F285:I285"/>
    <mergeCell ref="J285:K285"/>
    <mergeCell ref="L285:Q285"/>
    <mergeCell ref="A286:C286"/>
    <mergeCell ref="F286:I286"/>
    <mergeCell ref="J286:K286"/>
    <mergeCell ref="N286:Q286"/>
    <mergeCell ref="A282:B282"/>
    <mergeCell ref="C282:E282"/>
    <mergeCell ref="F282:G282"/>
    <mergeCell ref="H282:I282"/>
    <mergeCell ref="J282:K282"/>
    <mergeCell ref="L282:M282"/>
    <mergeCell ref="N282:O282"/>
    <mergeCell ref="P282:Q282"/>
    <mergeCell ref="A283:B283"/>
    <mergeCell ref="C283:Q283"/>
    <mergeCell ref="E284:H284"/>
    <mergeCell ref="L284:O284"/>
    <mergeCell ref="A289:B289"/>
    <mergeCell ref="A290:B290"/>
    <mergeCell ref="D290:E290"/>
    <mergeCell ref="F290:I290"/>
    <mergeCell ref="J290:K290"/>
    <mergeCell ref="L290:Q290"/>
    <mergeCell ref="A291:C291"/>
    <mergeCell ref="F291:I291"/>
    <mergeCell ref="J291:K291"/>
    <mergeCell ref="N291:Q291"/>
    <mergeCell ref="A287:B287"/>
    <mergeCell ref="C287:E287"/>
    <mergeCell ref="F287:G287"/>
    <mergeCell ref="H287:I287"/>
    <mergeCell ref="J287:K287"/>
    <mergeCell ref="L287:M287"/>
    <mergeCell ref="N287:O287"/>
    <mergeCell ref="P287:Q287"/>
    <mergeCell ref="A288:B288"/>
    <mergeCell ref="C288:Q288"/>
    <mergeCell ref="E289:H289"/>
    <mergeCell ref="L289:O289"/>
    <mergeCell ref="A294:B294"/>
    <mergeCell ref="A295:B295"/>
    <mergeCell ref="D295:E295"/>
    <mergeCell ref="F295:I295"/>
    <mergeCell ref="J295:K295"/>
    <mergeCell ref="L295:Q295"/>
    <mergeCell ref="A296:C296"/>
    <mergeCell ref="F296:I296"/>
    <mergeCell ref="J296:K296"/>
    <mergeCell ref="N296:Q296"/>
    <mergeCell ref="A292:B292"/>
    <mergeCell ref="C292:E292"/>
    <mergeCell ref="F292:G292"/>
    <mergeCell ref="H292:I292"/>
    <mergeCell ref="J292:K292"/>
    <mergeCell ref="L292:M292"/>
    <mergeCell ref="N292:O292"/>
    <mergeCell ref="P292:Q292"/>
    <mergeCell ref="A293:B293"/>
    <mergeCell ref="C293:Q293"/>
    <mergeCell ref="E294:H294"/>
    <mergeCell ref="L294:O294"/>
    <mergeCell ref="A299:B299"/>
    <mergeCell ref="A300:Q300"/>
    <mergeCell ref="A302:R302"/>
    <mergeCell ref="A303:R303"/>
    <mergeCell ref="S303:AJ303"/>
    <mergeCell ref="A306:Q306"/>
    <mergeCell ref="A308:B308"/>
    <mergeCell ref="D308:E308"/>
    <mergeCell ref="F308:I308"/>
    <mergeCell ref="J308:K308"/>
    <mergeCell ref="L308:Q308"/>
    <mergeCell ref="A297:B297"/>
    <mergeCell ref="C297:E297"/>
    <mergeCell ref="F297:G297"/>
    <mergeCell ref="H297:I297"/>
    <mergeCell ref="J297:K297"/>
    <mergeCell ref="L297:M297"/>
    <mergeCell ref="N297:O297"/>
    <mergeCell ref="P297:Q297"/>
    <mergeCell ref="A298:B298"/>
    <mergeCell ref="C298:Q298"/>
    <mergeCell ref="E299:H299"/>
    <mergeCell ref="L299:O299"/>
    <mergeCell ref="A304:R304"/>
    <mergeCell ref="A311:B311"/>
    <mergeCell ref="C311:Q311"/>
    <mergeCell ref="A312:B312"/>
    <mergeCell ref="A313:B313"/>
    <mergeCell ref="D313:E313"/>
    <mergeCell ref="F313:I313"/>
    <mergeCell ref="J313:K313"/>
    <mergeCell ref="L313:Q313"/>
    <mergeCell ref="A309:C309"/>
    <mergeCell ref="F309:I309"/>
    <mergeCell ref="J309:K309"/>
    <mergeCell ref="N309:Q309"/>
    <mergeCell ref="A310:B310"/>
    <mergeCell ref="C310:E310"/>
    <mergeCell ref="F310:G310"/>
    <mergeCell ref="H310:I310"/>
    <mergeCell ref="J310:K310"/>
    <mergeCell ref="L310:M310"/>
    <mergeCell ref="N310:O310"/>
    <mergeCell ref="P310:Q310"/>
    <mergeCell ref="E312:H312"/>
    <mergeCell ref="L312:O312"/>
    <mergeCell ref="A316:B316"/>
    <mergeCell ref="C316:Q316"/>
    <mergeCell ref="A317:B317"/>
    <mergeCell ref="A318:B318"/>
    <mergeCell ref="D318:E318"/>
    <mergeCell ref="F318:I318"/>
    <mergeCell ref="J318:K318"/>
    <mergeCell ref="L318:Q318"/>
    <mergeCell ref="A314:C314"/>
    <mergeCell ref="F314:I314"/>
    <mergeCell ref="J314:K314"/>
    <mergeCell ref="N314:Q314"/>
    <mergeCell ref="A315:B315"/>
    <mergeCell ref="C315:E315"/>
    <mergeCell ref="F315:G315"/>
    <mergeCell ref="H315:I315"/>
    <mergeCell ref="J315:K315"/>
    <mergeCell ref="L315:M315"/>
    <mergeCell ref="N315:O315"/>
    <mergeCell ref="P315:Q315"/>
    <mergeCell ref="E317:H317"/>
    <mergeCell ref="L317:O317"/>
    <mergeCell ref="A321:B321"/>
    <mergeCell ref="C321:Q321"/>
    <mergeCell ref="A322:B322"/>
    <mergeCell ref="A323:B323"/>
    <mergeCell ref="D323:E323"/>
    <mergeCell ref="F323:I323"/>
    <mergeCell ref="J323:K323"/>
    <mergeCell ref="L323:Q323"/>
    <mergeCell ref="A319:C319"/>
    <mergeCell ref="F319:I319"/>
    <mergeCell ref="J319:K319"/>
    <mergeCell ref="N319:Q319"/>
    <mergeCell ref="A320:B320"/>
    <mergeCell ref="C320:E320"/>
    <mergeCell ref="F320:G320"/>
    <mergeCell ref="H320:I320"/>
    <mergeCell ref="J320:K320"/>
    <mergeCell ref="L320:M320"/>
    <mergeCell ref="N320:O320"/>
    <mergeCell ref="P320:Q320"/>
    <mergeCell ref="E322:H322"/>
    <mergeCell ref="L322:O322"/>
    <mergeCell ref="L328:Q328"/>
    <mergeCell ref="A324:C324"/>
    <mergeCell ref="F324:I324"/>
    <mergeCell ref="J324:K324"/>
    <mergeCell ref="N324:Q324"/>
    <mergeCell ref="A325:B325"/>
    <mergeCell ref="C325:E325"/>
    <mergeCell ref="F325:G325"/>
    <mergeCell ref="H325:I325"/>
    <mergeCell ref="J325:K325"/>
    <mergeCell ref="L325:M325"/>
    <mergeCell ref="N325:O325"/>
    <mergeCell ref="P325:Q325"/>
    <mergeCell ref="J329:K329"/>
    <mergeCell ref="N329:Q329"/>
    <mergeCell ref="H330:I330"/>
    <mergeCell ref="J330:K330"/>
    <mergeCell ref="L330:M330"/>
    <mergeCell ref="N330:O330"/>
    <mergeCell ref="P330:Q330"/>
    <mergeCell ref="A330:B330"/>
    <mergeCell ref="C330:E330"/>
    <mergeCell ref="F330:G330"/>
    <mergeCell ref="A329:C329"/>
    <mergeCell ref="F329:I329"/>
    <mergeCell ref="A326:B326"/>
    <mergeCell ref="C326:Q326"/>
    <mergeCell ref="A327:B327"/>
    <mergeCell ref="A328:B328"/>
    <mergeCell ref="D328:E328"/>
    <mergeCell ref="F328:I328"/>
    <mergeCell ref="J328:K328"/>
    <mergeCell ref="A331:B331"/>
    <mergeCell ref="C331:Q331"/>
    <mergeCell ref="A332:B332"/>
    <mergeCell ref="A336:B336"/>
    <mergeCell ref="C336:Q336"/>
    <mergeCell ref="A337:B337"/>
    <mergeCell ref="A338:Q338"/>
    <mergeCell ref="A340:R340"/>
    <mergeCell ref="A341:R341"/>
    <mergeCell ref="S341:AJ341"/>
    <mergeCell ref="A334:C334"/>
    <mergeCell ref="F334:I334"/>
    <mergeCell ref="J334:K334"/>
    <mergeCell ref="N334:Q334"/>
    <mergeCell ref="A335:B335"/>
    <mergeCell ref="C335:E335"/>
    <mergeCell ref="F335:G335"/>
    <mergeCell ref="H335:I335"/>
    <mergeCell ref="J335:K335"/>
    <mergeCell ref="L335:M335"/>
    <mergeCell ref="N335:O335"/>
    <mergeCell ref="P335:Q335"/>
    <mergeCell ref="A333:B333"/>
    <mergeCell ref="D333:E333"/>
    <mergeCell ref="F333:I333"/>
    <mergeCell ref="J333:K333"/>
    <mergeCell ref="L333:Q333"/>
  </mergeCells>
  <phoneticPr fontId="2"/>
  <dataValidations count="2">
    <dataValidation type="list" allowBlank="1" showInputMessage="1" showErrorMessage="1" sqref="F4:I4 F9:I9 F14:I14 F19:I19 F24:I24 F29:I29 F118:I118 F123:I123 F128:I128 F133:I133 F138:I138 F143:I143 F42:I42 F47:I47 F52:I52 F57:I57 F62:I62 F67:I67 F80:I80 F85:I85 F90:I90 F95:I95 F100:I100 F105:I105 F156:I156 F161:I161 F166:I166 F171:I171 F176:I176 F181:I181 F194:I194 F199:I199 F204:I204 F209:I209 F214:I214 F219:I219 F232:I232 F237:I237 F242:I242 F247:I247 F252:I252 F257:I257 F270:I270 F275:I275 F280:I280 F285:I285 F290:I290 F295:I295 F308:I308 F313:I313 F318:I318 F323:I323 F328:I328 F333:I333" xr:uid="{00000000-0002-0000-0700-000000000000}">
      <formula1>"官公庁,民間"</formula1>
    </dataValidation>
    <dataValidation type="list" allowBlank="1" showInputMessage="1" showErrorMessage="1" sqref="H6:I6 H11:I11 H16:I16 H21:I21 H26:I26 H31:I31 H120:I120 H125:I125 H130:I130 H135:I135 H140:I140 H145:I145 H44:I44 H49:I49 H54:I54 H59:I59 H64:I64 H69:I69 H82:I82 H87:I87 H92:I92 H97:I97 H102:I102 H107:I107 H158:I158 H163:I163 H168:I168 H173:I173 H178:I178 H183:I183 H196:I196 H201:I201 H206:I206 H211:I211 H216:I216 H221:I221 H234:I234 H239:I239 H244:I244 H249:I249 H254:I254 H259:I259 H272:I272 H277:I277 H282:I282 H287:I287 H292:I292 H297:I297 H310:I310 H315:I315 H320:I320 H325:I325 H330:I330 H335:I335" xr:uid="{00000000-0002-0000-0700-000001000000}">
      <formula1>"元請,下請"</formula1>
    </dataValidation>
  </dataValidations>
  <pageMargins left="0.98425196850393704" right="0.19685039370078741" top="0.39370078740157483" bottom="0.27559055118110237" header="0.31496062992125984" footer="0.31496062992125984"/>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Q240"/>
  <sheetViews>
    <sheetView zoomScaleNormal="100" workbookViewId="0">
      <selection activeCell="C7" sqref="C7:Q7"/>
    </sheetView>
  </sheetViews>
  <sheetFormatPr defaultRowHeight="13.5"/>
  <cols>
    <col min="1" max="17" width="5.125" style="1" customWidth="1"/>
    <col min="18" max="18" width="4.625" style="1" customWidth="1"/>
    <col min="19" max="16384" width="9" style="1"/>
  </cols>
  <sheetData>
    <row r="1" spans="1:17" ht="24.75" customHeight="1">
      <c r="A1" s="656" t="s">
        <v>53</v>
      </c>
      <c r="B1" s="578"/>
      <c r="C1" s="578"/>
      <c r="D1" s="578"/>
      <c r="E1" s="578"/>
      <c r="F1" s="578"/>
      <c r="G1" s="578"/>
      <c r="H1" s="578"/>
      <c r="I1" s="578"/>
      <c r="J1" s="578"/>
      <c r="K1" s="578"/>
      <c r="L1" s="578"/>
      <c r="M1" s="578"/>
      <c r="N1" s="578"/>
      <c r="O1" s="578"/>
      <c r="P1" s="578"/>
      <c r="Q1" s="578"/>
    </row>
    <row r="2" spans="1:17" ht="24.75" customHeight="1">
      <c r="A2" s="767" t="s">
        <v>156</v>
      </c>
      <c r="B2" s="768"/>
      <c r="C2" s="768"/>
      <c r="D2" s="768"/>
      <c r="E2" s="768"/>
      <c r="F2" s="768"/>
      <c r="G2" s="768"/>
      <c r="H2" s="768"/>
      <c r="I2" s="768"/>
      <c r="J2" s="768"/>
      <c r="K2" s="768"/>
      <c r="L2" s="768"/>
      <c r="M2" s="768"/>
      <c r="N2" s="768"/>
      <c r="O2" s="768"/>
      <c r="P2" s="768"/>
      <c r="Q2" s="768"/>
    </row>
    <row r="3" spans="1:17" ht="24.75" customHeight="1">
      <c r="A3" s="767"/>
      <c r="B3" s="768"/>
      <c r="C3" s="768"/>
      <c r="D3" s="768"/>
      <c r="E3" s="768"/>
      <c r="F3" s="768"/>
      <c r="G3" s="768"/>
      <c r="H3" s="768"/>
      <c r="I3" s="768"/>
      <c r="J3" s="768"/>
      <c r="K3" s="768"/>
      <c r="L3" s="768"/>
      <c r="M3" s="768"/>
      <c r="N3" s="768"/>
      <c r="O3" s="768"/>
      <c r="P3" s="768"/>
      <c r="Q3" s="768"/>
    </row>
    <row r="4" spans="1:17" ht="24.75" customHeight="1">
      <c r="A4" s="10"/>
      <c r="B4" s="11"/>
      <c r="C4" s="11"/>
      <c r="D4" s="11"/>
      <c r="E4" s="11"/>
      <c r="F4" s="11"/>
      <c r="G4" s="11"/>
      <c r="H4" s="11"/>
      <c r="I4" s="11"/>
      <c r="J4" s="11"/>
      <c r="K4" s="11"/>
      <c r="L4" s="11"/>
      <c r="M4" s="11"/>
      <c r="N4" s="11"/>
      <c r="O4" s="11"/>
      <c r="P4" s="11"/>
      <c r="Q4" s="11"/>
    </row>
    <row r="5" spans="1:17" ht="24.75" customHeight="1">
      <c r="A5" s="2" t="s">
        <v>55</v>
      </c>
      <c r="B5" s="2"/>
      <c r="C5" s="2"/>
      <c r="D5" s="2"/>
      <c r="E5" s="2"/>
      <c r="F5" s="2"/>
    </row>
    <row r="6" spans="1:17" ht="24.75" customHeight="1">
      <c r="A6" s="318" t="s">
        <v>46</v>
      </c>
      <c r="B6" s="318"/>
      <c r="C6" s="318" t="s">
        <v>54</v>
      </c>
      <c r="D6" s="410"/>
      <c r="E6" s="410"/>
      <c r="F6" s="410"/>
      <c r="G6" s="410"/>
      <c r="H6" s="410"/>
      <c r="I6" s="410"/>
      <c r="J6" s="410"/>
      <c r="K6" s="410"/>
      <c r="L6" s="410"/>
      <c r="M6" s="410"/>
      <c r="N6" s="410"/>
      <c r="O6" s="410"/>
      <c r="P6" s="410"/>
      <c r="Q6" s="410"/>
    </row>
    <row r="7" spans="1:17" ht="24.75" customHeight="1">
      <c r="A7" s="318">
        <v>1</v>
      </c>
      <c r="B7" s="318"/>
      <c r="C7" s="765"/>
      <c r="D7" s="631"/>
      <c r="E7" s="631"/>
      <c r="F7" s="631"/>
      <c r="G7" s="631"/>
      <c r="H7" s="631"/>
      <c r="I7" s="631"/>
      <c r="J7" s="631"/>
      <c r="K7" s="631"/>
      <c r="L7" s="631"/>
      <c r="M7" s="631"/>
      <c r="N7" s="631"/>
      <c r="O7" s="631"/>
      <c r="P7" s="631"/>
      <c r="Q7" s="631"/>
    </row>
    <row r="8" spans="1:17" ht="24.75" customHeight="1">
      <c r="A8" s="318">
        <v>2</v>
      </c>
      <c r="B8" s="318"/>
      <c r="C8" s="765"/>
      <c r="D8" s="631"/>
      <c r="E8" s="631"/>
      <c r="F8" s="631"/>
      <c r="G8" s="631"/>
      <c r="H8" s="631"/>
      <c r="I8" s="631"/>
      <c r="J8" s="631"/>
      <c r="K8" s="631"/>
      <c r="L8" s="631"/>
      <c r="M8" s="631"/>
      <c r="N8" s="631"/>
      <c r="O8" s="631"/>
      <c r="P8" s="631"/>
      <c r="Q8" s="631"/>
    </row>
    <row r="9" spans="1:17" ht="24.75" customHeight="1">
      <c r="A9" s="318">
        <v>3</v>
      </c>
      <c r="B9" s="318"/>
      <c r="C9" s="765"/>
      <c r="D9" s="631"/>
      <c r="E9" s="631"/>
      <c r="F9" s="631"/>
      <c r="G9" s="631"/>
      <c r="H9" s="631"/>
      <c r="I9" s="631"/>
      <c r="J9" s="631"/>
      <c r="K9" s="631"/>
      <c r="L9" s="631"/>
      <c r="M9" s="631"/>
      <c r="N9" s="631"/>
      <c r="O9" s="631"/>
      <c r="P9" s="631"/>
      <c r="Q9" s="631"/>
    </row>
    <row r="10" spans="1:17" ht="24.75" customHeight="1">
      <c r="A10" s="318">
        <v>4</v>
      </c>
      <c r="B10" s="318"/>
      <c r="C10" s="765"/>
      <c r="D10" s="631"/>
      <c r="E10" s="631"/>
      <c r="F10" s="631"/>
      <c r="G10" s="631"/>
      <c r="H10" s="631"/>
      <c r="I10" s="631"/>
      <c r="J10" s="631"/>
      <c r="K10" s="631"/>
      <c r="L10" s="631"/>
      <c r="M10" s="631"/>
      <c r="N10" s="631"/>
      <c r="O10" s="631"/>
      <c r="P10" s="631"/>
      <c r="Q10" s="631"/>
    </row>
    <row r="11" spans="1:17" ht="24.75" customHeight="1">
      <c r="A11" s="318">
        <v>5</v>
      </c>
      <c r="B11" s="318"/>
      <c r="C11" s="765"/>
      <c r="D11" s="631"/>
      <c r="E11" s="631"/>
      <c r="F11" s="631"/>
      <c r="G11" s="631"/>
      <c r="H11" s="631"/>
      <c r="I11" s="631"/>
      <c r="J11" s="631"/>
      <c r="K11" s="631"/>
      <c r="L11" s="631"/>
      <c r="M11" s="631"/>
      <c r="N11" s="631"/>
      <c r="O11" s="631"/>
      <c r="P11" s="631"/>
      <c r="Q11" s="631"/>
    </row>
    <row r="12" spans="1:17" ht="24.75" customHeight="1">
      <c r="A12" s="318">
        <v>6</v>
      </c>
      <c r="B12" s="318"/>
      <c r="C12" s="765"/>
      <c r="D12" s="631"/>
      <c r="E12" s="631"/>
      <c r="F12" s="631"/>
      <c r="G12" s="631"/>
      <c r="H12" s="631"/>
      <c r="I12" s="631"/>
      <c r="J12" s="631"/>
      <c r="K12" s="631"/>
      <c r="L12" s="631"/>
      <c r="M12" s="631"/>
      <c r="N12" s="631"/>
      <c r="O12" s="631"/>
      <c r="P12" s="631"/>
      <c r="Q12" s="631"/>
    </row>
    <row r="13" spans="1:17" ht="24.75" customHeight="1">
      <c r="A13" s="318">
        <v>7</v>
      </c>
      <c r="B13" s="318"/>
      <c r="C13" s="765"/>
      <c r="D13" s="631"/>
      <c r="E13" s="631"/>
      <c r="F13" s="631"/>
      <c r="G13" s="631"/>
      <c r="H13" s="631"/>
      <c r="I13" s="631"/>
      <c r="J13" s="631"/>
      <c r="K13" s="631"/>
      <c r="L13" s="631"/>
      <c r="M13" s="631"/>
      <c r="N13" s="631"/>
      <c r="O13" s="631"/>
      <c r="P13" s="631"/>
      <c r="Q13" s="631"/>
    </row>
    <row r="14" spans="1:17" ht="24.75" customHeight="1">
      <c r="A14" s="318">
        <v>8</v>
      </c>
      <c r="B14" s="318"/>
      <c r="C14" s="765"/>
      <c r="D14" s="631"/>
      <c r="E14" s="631"/>
      <c r="F14" s="631"/>
      <c r="G14" s="631"/>
      <c r="H14" s="631"/>
      <c r="I14" s="631"/>
      <c r="J14" s="631"/>
      <c r="K14" s="631"/>
      <c r="L14" s="631"/>
      <c r="M14" s="631"/>
      <c r="N14" s="631"/>
      <c r="O14" s="631"/>
      <c r="P14" s="631"/>
      <c r="Q14" s="631"/>
    </row>
    <row r="15" spans="1:17" ht="24.75" customHeight="1">
      <c r="A15" s="318">
        <v>9</v>
      </c>
      <c r="B15" s="318"/>
      <c r="C15" s="765"/>
      <c r="D15" s="631"/>
      <c r="E15" s="631"/>
      <c r="F15" s="631"/>
      <c r="G15" s="631"/>
      <c r="H15" s="631"/>
      <c r="I15" s="631"/>
      <c r="J15" s="631"/>
      <c r="K15" s="631"/>
      <c r="L15" s="631"/>
      <c r="M15" s="631"/>
      <c r="N15" s="631"/>
      <c r="O15" s="631"/>
      <c r="P15" s="631"/>
      <c r="Q15" s="631"/>
    </row>
    <row r="16" spans="1:17" ht="24.75" customHeight="1">
      <c r="A16" s="318">
        <v>10</v>
      </c>
      <c r="B16" s="318"/>
      <c r="C16" s="765"/>
      <c r="D16" s="631"/>
      <c r="E16" s="631"/>
      <c r="F16" s="631"/>
      <c r="G16" s="631"/>
      <c r="H16" s="631"/>
      <c r="I16" s="631"/>
      <c r="J16" s="631"/>
      <c r="K16" s="631"/>
      <c r="L16" s="631"/>
      <c r="M16" s="631"/>
      <c r="N16" s="631"/>
      <c r="O16" s="631"/>
      <c r="P16" s="631"/>
      <c r="Q16" s="631"/>
    </row>
    <row r="17" spans="1:17" ht="24.75" customHeight="1">
      <c r="A17" s="318">
        <v>11</v>
      </c>
      <c r="B17" s="318"/>
      <c r="C17" s="765"/>
      <c r="D17" s="631"/>
      <c r="E17" s="631"/>
      <c r="F17" s="631"/>
      <c r="G17" s="631"/>
      <c r="H17" s="631"/>
      <c r="I17" s="631"/>
      <c r="J17" s="631"/>
      <c r="K17" s="631"/>
      <c r="L17" s="631"/>
      <c r="M17" s="631"/>
      <c r="N17" s="631"/>
      <c r="O17" s="631"/>
      <c r="P17" s="631"/>
      <c r="Q17" s="631"/>
    </row>
    <row r="18" spans="1:17" ht="24.75" customHeight="1">
      <c r="A18" s="318">
        <v>12</v>
      </c>
      <c r="B18" s="318"/>
      <c r="C18" s="765"/>
      <c r="D18" s="631"/>
      <c r="E18" s="631"/>
      <c r="F18" s="631"/>
      <c r="G18" s="631"/>
      <c r="H18" s="631"/>
      <c r="I18" s="631"/>
      <c r="J18" s="631"/>
      <c r="K18" s="631"/>
      <c r="L18" s="631"/>
      <c r="M18" s="631"/>
      <c r="N18" s="631"/>
      <c r="O18" s="631"/>
      <c r="P18" s="631"/>
      <c r="Q18" s="631"/>
    </row>
    <row r="19" spans="1:17" ht="24.75" customHeight="1">
      <c r="A19" s="2" t="s">
        <v>56</v>
      </c>
      <c r="B19" s="2"/>
      <c r="C19" s="2"/>
      <c r="D19" s="2"/>
      <c r="E19" s="2"/>
      <c r="F19" s="2"/>
    </row>
    <row r="20" spans="1:17" ht="24.75" customHeight="1">
      <c r="A20" s="318" t="s">
        <v>46</v>
      </c>
      <c r="B20" s="318"/>
      <c r="C20" s="318" t="s">
        <v>57</v>
      </c>
      <c r="D20" s="317"/>
      <c r="E20" s="317"/>
      <c r="F20" s="317"/>
      <c r="G20" s="317"/>
      <c r="H20" s="317"/>
      <c r="I20" s="317"/>
      <c r="J20" s="317"/>
      <c r="K20" s="317"/>
      <c r="L20" s="317"/>
      <c r="M20" s="318" t="s">
        <v>58</v>
      </c>
      <c r="N20" s="318"/>
      <c r="O20" s="318"/>
      <c r="P20" s="318"/>
      <c r="Q20" s="318"/>
    </row>
    <row r="21" spans="1:17" ht="26.25" customHeight="1">
      <c r="A21" s="318">
        <v>1</v>
      </c>
      <c r="B21" s="318"/>
      <c r="C21" s="765"/>
      <c r="D21" s="631"/>
      <c r="E21" s="631"/>
      <c r="F21" s="631"/>
      <c r="G21" s="631"/>
      <c r="H21" s="631"/>
      <c r="I21" s="631"/>
      <c r="J21" s="631"/>
      <c r="K21" s="631"/>
      <c r="L21" s="631"/>
      <c r="M21" s="318"/>
      <c r="N21" s="318"/>
      <c r="O21" s="318"/>
      <c r="P21" s="318"/>
      <c r="Q21" s="318"/>
    </row>
    <row r="22" spans="1:17" ht="26.25" customHeight="1">
      <c r="A22" s="318">
        <v>2</v>
      </c>
      <c r="B22" s="318"/>
      <c r="C22" s="765"/>
      <c r="D22" s="631"/>
      <c r="E22" s="631"/>
      <c r="F22" s="631"/>
      <c r="G22" s="631"/>
      <c r="H22" s="631"/>
      <c r="I22" s="631"/>
      <c r="J22" s="631"/>
      <c r="K22" s="631"/>
      <c r="L22" s="631"/>
      <c r="M22" s="318"/>
      <c r="N22" s="318"/>
      <c r="O22" s="318"/>
      <c r="P22" s="318"/>
      <c r="Q22" s="318"/>
    </row>
    <row r="23" spans="1:17" ht="26.25" customHeight="1">
      <c r="A23" s="318">
        <v>3</v>
      </c>
      <c r="B23" s="318"/>
      <c r="C23" s="765"/>
      <c r="D23" s="631"/>
      <c r="E23" s="631"/>
      <c r="F23" s="631"/>
      <c r="G23" s="631"/>
      <c r="H23" s="631"/>
      <c r="I23" s="631"/>
      <c r="J23" s="631"/>
      <c r="K23" s="631"/>
      <c r="L23" s="631"/>
      <c r="M23" s="318"/>
      <c r="N23" s="318"/>
      <c r="O23" s="318"/>
      <c r="P23" s="318"/>
      <c r="Q23" s="318"/>
    </row>
    <row r="24" spans="1:17" ht="26.25" customHeight="1">
      <c r="A24" s="318">
        <v>4</v>
      </c>
      <c r="B24" s="318"/>
      <c r="C24" s="765"/>
      <c r="D24" s="631"/>
      <c r="E24" s="631"/>
      <c r="F24" s="631"/>
      <c r="G24" s="631"/>
      <c r="H24" s="631"/>
      <c r="I24" s="631"/>
      <c r="J24" s="631"/>
      <c r="K24" s="631"/>
      <c r="L24" s="631"/>
      <c r="M24" s="318"/>
      <c r="N24" s="318"/>
      <c r="O24" s="318"/>
      <c r="P24" s="318"/>
      <c r="Q24" s="318"/>
    </row>
    <row r="25" spans="1:17" ht="26.25" customHeight="1">
      <c r="A25" s="318">
        <v>5</v>
      </c>
      <c r="B25" s="318"/>
      <c r="C25" s="765"/>
      <c r="D25" s="631"/>
      <c r="E25" s="631"/>
      <c r="F25" s="631"/>
      <c r="G25" s="631"/>
      <c r="H25" s="631"/>
      <c r="I25" s="631"/>
      <c r="J25" s="631"/>
      <c r="K25" s="631"/>
      <c r="L25" s="631"/>
      <c r="M25" s="318"/>
      <c r="N25" s="318"/>
      <c r="O25" s="318"/>
      <c r="P25" s="318"/>
      <c r="Q25" s="318"/>
    </row>
    <row r="26" spans="1:17" ht="26.25" customHeight="1">
      <c r="A26" s="318">
        <v>6</v>
      </c>
      <c r="B26" s="318"/>
      <c r="C26" s="765"/>
      <c r="D26" s="631"/>
      <c r="E26" s="631"/>
      <c r="F26" s="631"/>
      <c r="G26" s="631"/>
      <c r="H26" s="631"/>
      <c r="I26" s="631"/>
      <c r="J26" s="631"/>
      <c r="K26" s="631"/>
      <c r="L26" s="631"/>
      <c r="M26" s="318"/>
      <c r="N26" s="318"/>
      <c r="O26" s="318"/>
      <c r="P26" s="318"/>
      <c r="Q26" s="318"/>
    </row>
    <row r="27" spans="1:17" ht="26.25" customHeight="1">
      <c r="A27" s="318">
        <v>7</v>
      </c>
      <c r="B27" s="318"/>
      <c r="C27" s="765"/>
      <c r="D27" s="631"/>
      <c r="E27" s="631"/>
      <c r="F27" s="631"/>
      <c r="G27" s="631"/>
      <c r="H27" s="631"/>
      <c r="I27" s="631"/>
      <c r="J27" s="631"/>
      <c r="K27" s="631"/>
      <c r="L27" s="631"/>
      <c r="M27" s="318"/>
      <c r="N27" s="318"/>
      <c r="O27" s="318"/>
      <c r="P27" s="318"/>
      <c r="Q27" s="318"/>
    </row>
    <row r="28" spans="1:17" ht="26.25" customHeight="1">
      <c r="A28" s="318">
        <v>8</v>
      </c>
      <c r="B28" s="318"/>
      <c r="C28" s="765"/>
      <c r="D28" s="631"/>
      <c r="E28" s="631"/>
      <c r="F28" s="631"/>
      <c r="G28" s="631"/>
      <c r="H28" s="631"/>
      <c r="I28" s="631"/>
      <c r="J28" s="631"/>
      <c r="K28" s="631"/>
      <c r="L28" s="631"/>
      <c r="M28" s="318"/>
      <c r="N28" s="318"/>
      <c r="O28" s="318"/>
      <c r="P28" s="318"/>
      <c r="Q28" s="318"/>
    </row>
    <row r="29" spans="1:17" ht="26.25" customHeight="1">
      <c r="A29" s="318">
        <v>9</v>
      </c>
      <c r="B29" s="318"/>
      <c r="C29" s="765"/>
      <c r="D29" s="631"/>
      <c r="E29" s="631"/>
      <c r="F29" s="631"/>
      <c r="G29" s="631"/>
      <c r="H29" s="631"/>
      <c r="I29" s="631"/>
      <c r="J29" s="631"/>
      <c r="K29" s="631"/>
      <c r="L29" s="631"/>
      <c r="M29" s="318"/>
      <c r="N29" s="318"/>
      <c r="O29" s="318"/>
      <c r="P29" s="318"/>
      <c r="Q29" s="318"/>
    </row>
    <row r="30" spans="1:17" ht="26.25" customHeight="1">
      <c r="A30" s="318">
        <v>10</v>
      </c>
      <c r="B30" s="318"/>
      <c r="C30" s="765"/>
      <c r="D30" s="631"/>
      <c r="E30" s="631"/>
      <c r="F30" s="631"/>
      <c r="G30" s="631"/>
      <c r="H30" s="631"/>
      <c r="I30" s="631"/>
      <c r="J30" s="631"/>
      <c r="K30" s="631"/>
      <c r="L30" s="631"/>
      <c r="M30" s="318"/>
      <c r="N30" s="318"/>
      <c r="O30" s="318"/>
      <c r="P30" s="318"/>
      <c r="Q30" s="318"/>
    </row>
    <row r="31" spans="1:17" ht="26.25" customHeight="1">
      <c r="A31" s="318">
        <v>11</v>
      </c>
      <c r="B31" s="318"/>
      <c r="C31" s="765"/>
      <c r="D31" s="631"/>
      <c r="E31" s="631"/>
      <c r="F31" s="631"/>
      <c r="G31" s="631"/>
      <c r="H31" s="631"/>
      <c r="I31" s="631"/>
      <c r="J31" s="631"/>
      <c r="K31" s="631"/>
      <c r="L31" s="631"/>
      <c r="M31" s="318"/>
      <c r="N31" s="318"/>
      <c r="O31" s="318"/>
      <c r="P31" s="318"/>
      <c r="Q31" s="318"/>
    </row>
    <row r="32" spans="1:17" ht="26.25" customHeight="1">
      <c r="A32" s="318">
        <v>12</v>
      </c>
      <c r="B32" s="318"/>
      <c r="C32" s="765"/>
      <c r="D32" s="631"/>
      <c r="E32" s="631"/>
      <c r="F32" s="631"/>
      <c r="G32" s="631"/>
      <c r="H32" s="631"/>
      <c r="I32" s="631"/>
      <c r="J32" s="631"/>
      <c r="K32" s="631"/>
      <c r="L32" s="631"/>
      <c r="M32" s="318"/>
      <c r="N32" s="318"/>
      <c r="O32" s="318"/>
      <c r="P32" s="318"/>
      <c r="Q32" s="318"/>
    </row>
    <row r="33" spans="1:17" ht="17.25" customHeight="1">
      <c r="A33" s="766" t="s">
        <v>272</v>
      </c>
      <c r="B33" s="766"/>
      <c r="C33" s="766"/>
      <c r="D33" s="766"/>
      <c r="E33" s="766"/>
      <c r="F33" s="766"/>
      <c r="G33" s="766"/>
      <c r="H33" s="766"/>
      <c r="I33" s="766"/>
      <c r="J33" s="766"/>
      <c r="K33" s="766"/>
      <c r="L33" s="766"/>
      <c r="M33" s="766"/>
      <c r="N33" s="766"/>
      <c r="O33" s="766"/>
      <c r="P33" s="766"/>
      <c r="Q33" s="766"/>
    </row>
    <row r="34" spans="1:17" ht="17.25" customHeight="1">
      <c r="A34" s="7" t="s">
        <v>59</v>
      </c>
      <c r="B34" s="7"/>
      <c r="C34" s="7"/>
      <c r="D34" s="7"/>
      <c r="E34" s="7"/>
      <c r="F34" s="7"/>
      <c r="G34" s="7"/>
      <c r="H34" s="7"/>
      <c r="I34" s="7"/>
      <c r="J34" s="7"/>
      <c r="K34" s="7"/>
      <c r="L34" s="7"/>
      <c r="M34" s="7"/>
      <c r="N34" s="7"/>
      <c r="O34" s="7"/>
      <c r="P34" s="7"/>
      <c r="Q34" s="7"/>
    </row>
    <row r="35" spans="1:17" ht="17.25" customHeight="1">
      <c r="A35" s="702"/>
      <c r="B35" s="702"/>
      <c r="C35" s="702"/>
      <c r="D35" s="702"/>
      <c r="E35" s="702"/>
      <c r="F35" s="702"/>
      <c r="G35" s="702"/>
      <c r="H35" s="702"/>
      <c r="I35" s="702"/>
      <c r="J35" s="702"/>
      <c r="K35" s="702"/>
      <c r="L35" s="702"/>
      <c r="M35" s="702"/>
      <c r="N35" s="702"/>
      <c r="O35" s="702"/>
      <c r="P35" s="702"/>
      <c r="Q35" s="702"/>
    </row>
    <row r="36" spans="1:17" ht="17.25" customHeight="1"/>
    <row r="37" spans="1:17" ht="17.25" customHeight="1"/>
    <row r="38" spans="1:17" ht="17.25" customHeight="1"/>
    <row r="39" spans="1:17" ht="17.25" customHeight="1"/>
    <row r="40" spans="1:17" ht="17.25" customHeight="1"/>
    <row r="41" spans="1:17" ht="17.25" customHeight="1"/>
    <row r="42" spans="1:17" ht="17.25" customHeight="1"/>
    <row r="43" spans="1:17" ht="17.25" customHeight="1"/>
    <row r="44" spans="1:17" ht="17.25" customHeight="1"/>
    <row r="45" spans="1:17" ht="17.25" customHeight="1"/>
    <row r="46" spans="1:17" ht="17.25" customHeight="1"/>
    <row r="47" spans="1:17" ht="17.25" customHeight="1"/>
    <row r="48" spans="1:17"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sheetData>
  <mergeCells count="69">
    <mergeCell ref="A11:B11"/>
    <mergeCell ref="C11:Q11"/>
    <mergeCell ref="A10:B10"/>
    <mergeCell ref="C10:Q10"/>
    <mergeCell ref="A1:Q1"/>
    <mergeCell ref="A8:B8"/>
    <mergeCell ref="C8:Q8"/>
    <mergeCell ref="A9:B9"/>
    <mergeCell ref="C9:Q9"/>
    <mergeCell ref="A2:Q3"/>
    <mergeCell ref="A6:B6"/>
    <mergeCell ref="C6:Q6"/>
    <mergeCell ref="A7:B7"/>
    <mergeCell ref="C7:Q7"/>
    <mergeCell ref="A35:Q35"/>
    <mergeCell ref="A33:Q33"/>
    <mergeCell ref="A30:B30"/>
    <mergeCell ref="C30:L30"/>
    <mergeCell ref="M30:Q30"/>
    <mergeCell ref="A32:B32"/>
    <mergeCell ref="C32:L32"/>
    <mergeCell ref="M32:Q32"/>
    <mergeCell ref="A31:B31"/>
    <mergeCell ref="C31:L31"/>
    <mergeCell ref="M31:Q31"/>
    <mergeCell ref="A12:B12"/>
    <mergeCell ref="C12:Q12"/>
    <mergeCell ref="A13:B13"/>
    <mergeCell ref="C13:Q13"/>
    <mergeCell ref="A16:B16"/>
    <mergeCell ref="C16:Q16"/>
    <mergeCell ref="A14:B14"/>
    <mergeCell ref="C14:Q14"/>
    <mergeCell ref="A15:B15"/>
    <mergeCell ref="C15:Q15"/>
    <mergeCell ref="A28:B28"/>
    <mergeCell ref="C28:L28"/>
    <mergeCell ref="M28:Q28"/>
    <mergeCell ref="A29:B29"/>
    <mergeCell ref="C29:L29"/>
    <mergeCell ref="M29:Q29"/>
    <mergeCell ref="M27:Q27"/>
    <mergeCell ref="A21:B21"/>
    <mergeCell ref="C21:L21"/>
    <mergeCell ref="M21:Q21"/>
    <mergeCell ref="A22:B22"/>
    <mergeCell ref="C22:L22"/>
    <mergeCell ref="M22:Q22"/>
    <mergeCell ref="A23:B23"/>
    <mergeCell ref="A26:B26"/>
    <mergeCell ref="C26:L26"/>
    <mergeCell ref="A27:B27"/>
    <mergeCell ref="C27:L27"/>
    <mergeCell ref="M25:Q25"/>
    <mergeCell ref="A25:B25"/>
    <mergeCell ref="C25:L25"/>
    <mergeCell ref="M26:Q26"/>
    <mergeCell ref="A17:B17"/>
    <mergeCell ref="C17:Q17"/>
    <mergeCell ref="C23:L23"/>
    <mergeCell ref="M23:Q23"/>
    <mergeCell ref="A24:B24"/>
    <mergeCell ref="C24:L24"/>
    <mergeCell ref="M24:Q24"/>
    <mergeCell ref="A18:B18"/>
    <mergeCell ref="C18:Q18"/>
    <mergeCell ref="A20:B20"/>
    <mergeCell ref="C20:L20"/>
    <mergeCell ref="M20:Q20"/>
  </mergeCells>
  <phoneticPr fontId="2"/>
  <pageMargins left="0.98425196850393704" right="0.39370078740157483" top="0.39370078740157483" bottom="0.27" header="0.27559055118110237" footer="0.39"/>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注意事項</vt:lpstr>
      <vt:lpstr>基本情報入力シート</vt:lpstr>
      <vt:lpstr>業者カード</vt:lpstr>
      <vt:lpstr>ハガキ</vt:lpstr>
      <vt:lpstr>申請書</vt:lpstr>
      <vt:lpstr>従業員内訳</vt:lpstr>
      <vt:lpstr>売上実績</vt:lpstr>
      <vt:lpstr>業務経歴</vt:lpstr>
      <vt:lpstr>代理店･仕入先</vt:lpstr>
      <vt:lpstr>生産設備印刷関係</vt:lpstr>
      <vt:lpstr>許認可</vt:lpstr>
      <vt:lpstr>暴力団等と関係していない旨の誓約書</vt:lpstr>
      <vt:lpstr>役員名簿</vt:lpstr>
      <vt:lpstr>使用印鑑届</vt:lpstr>
      <vt:lpstr>委任状</vt:lpstr>
      <vt:lpstr>申請委任状</vt:lpstr>
      <vt:lpstr>営業種目・細目コードリスト</vt:lpstr>
      <vt:lpstr>ハガキ!Print_Area</vt:lpstr>
      <vt:lpstr>委任状!Print_Area</vt:lpstr>
      <vt:lpstr>営業種目・細目コードリスト!Print_Area</vt:lpstr>
      <vt:lpstr>基本情報入力シート!Print_Area</vt:lpstr>
      <vt:lpstr>許認可!Print_Area</vt:lpstr>
      <vt:lpstr>業者カード!Print_Area</vt:lpstr>
      <vt:lpstr>業務経歴!Print_Area</vt:lpstr>
      <vt:lpstr>使用印鑑届!Print_Area</vt:lpstr>
      <vt:lpstr>従業員内訳!Print_Area</vt:lpstr>
      <vt:lpstr>申請委任状!Print_Area</vt:lpstr>
      <vt:lpstr>申請書!Print_Area</vt:lpstr>
      <vt:lpstr>生産設備印刷関係!Print_Area</vt:lpstr>
      <vt:lpstr>代理店･仕入先!Print_Area</vt:lpstr>
      <vt:lpstr>売上実績!Print_Area</vt:lpstr>
      <vt:lpstr>暴力団等と関係していない旨の誓約書!Print_Area</vt:lpstr>
      <vt:lpstr>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010203 総務課管財係</dc:creator>
  <cp:lastModifiedBy>大川 仁美</cp:lastModifiedBy>
  <cp:lastPrinted>2024-10-17T06:23:47Z</cp:lastPrinted>
  <dcterms:created xsi:type="dcterms:W3CDTF">1997-01-08T22:48:59Z</dcterms:created>
  <dcterms:modified xsi:type="dcterms:W3CDTF">2025-11-07T05:16:04Z</dcterms:modified>
</cp:coreProperties>
</file>